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soncologynet-my.sharepoint.com/personal/bruce_goshorn_usoncology_com/Documents/bruce-personal/Genesis race/Genesis 2021/"/>
    </mc:Choice>
  </mc:AlternateContent>
  <xr:revisionPtr revIDLastSave="0" documentId="8_{798DE88F-6F6A-49DB-89E6-A3F2E6B5C951}" xr6:coauthVersionLast="41" xr6:coauthVersionMax="41" xr10:uidLastSave="{00000000-0000-0000-0000-000000000000}"/>
  <bookViews>
    <workbookView xWindow="28680" yWindow="-120" windowWidth="29040" windowHeight="17640" xr2:uid="{6B871930-2E85-4AB7-8ECB-8DCF216E147B}"/>
  </bookViews>
  <sheets>
    <sheet name="Sheet1" sheetId="1" r:id="rId1"/>
  </sheets>
  <definedNames>
    <definedName name="_xlnm._FilterDatabase" localSheetId="0" hidden="1">Sheet1!$A$8:$AH$51</definedName>
    <definedName name="Data">Sheet1!$A$8:$AS$56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0" i="1" l="1"/>
  <c r="BH10" i="1"/>
  <c r="BI10" i="1"/>
  <c r="BJ10" i="1"/>
  <c r="BK10" i="1"/>
  <c r="BL10" i="1"/>
  <c r="BM10" i="1"/>
  <c r="BN10" i="1"/>
  <c r="BO10" i="1"/>
  <c r="BP10" i="1"/>
  <c r="BF11" i="1"/>
  <c r="BH11" i="1"/>
  <c r="BI11" i="1"/>
  <c r="BJ11" i="1"/>
  <c r="BK11" i="1"/>
  <c r="BL11" i="1"/>
  <c r="BM11" i="1"/>
  <c r="BN11" i="1"/>
  <c r="BO11" i="1"/>
  <c r="BP11" i="1"/>
  <c r="BF12" i="1"/>
  <c r="BH12" i="1"/>
  <c r="BI12" i="1"/>
  <c r="BJ12" i="1"/>
  <c r="BK12" i="1"/>
  <c r="BL12" i="1"/>
  <c r="BM12" i="1"/>
  <c r="BN12" i="1"/>
  <c r="BO12" i="1"/>
  <c r="BP12" i="1"/>
  <c r="BF13" i="1"/>
  <c r="BH13" i="1"/>
  <c r="BI13" i="1"/>
  <c r="BJ13" i="1"/>
  <c r="BK13" i="1"/>
  <c r="BL13" i="1"/>
  <c r="BM13" i="1"/>
  <c r="BN13" i="1"/>
  <c r="BO13" i="1"/>
  <c r="BP13" i="1"/>
  <c r="BF14" i="1"/>
  <c r="BH14" i="1"/>
  <c r="BI14" i="1"/>
  <c r="BJ14" i="1"/>
  <c r="BK14" i="1"/>
  <c r="BL14" i="1"/>
  <c r="BM14" i="1"/>
  <c r="BN14" i="1"/>
  <c r="BO14" i="1"/>
  <c r="BP14" i="1"/>
  <c r="BF15" i="1"/>
  <c r="BH15" i="1"/>
  <c r="BI15" i="1"/>
  <c r="BJ15" i="1"/>
  <c r="BK15" i="1"/>
  <c r="BL15" i="1"/>
  <c r="BM15" i="1"/>
  <c r="BN15" i="1"/>
  <c r="BO15" i="1"/>
  <c r="BP15" i="1"/>
  <c r="BF16" i="1"/>
  <c r="BH16" i="1"/>
  <c r="BI16" i="1"/>
  <c r="BJ16" i="1"/>
  <c r="BK16" i="1"/>
  <c r="BL16" i="1"/>
  <c r="BM16" i="1"/>
  <c r="BN16" i="1"/>
  <c r="BO16" i="1"/>
  <c r="BP16" i="1"/>
  <c r="BH9" i="1"/>
  <c r="BP9" i="1"/>
  <c r="BO9" i="1"/>
  <c r="BN9" i="1"/>
  <c r="BM9" i="1"/>
  <c r="BK9" i="1"/>
  <c r="BL9" i="1"/>
  <c r="BJ9" i="1"/>
  <c r="BI9" i="1"/>
  <c r="BF9" i="1"/>
  <c r="BH22" i="1"/>
  <c r="BH25" i="1"/>
  <c r="BH27" i="1"/>
  <c r="BH26" i="1"/>
  <c r="BH30" i="1"/>
  <c r="BH29" i="1"/>
  <c r="BH24" i="1"/>
  <c r="BH23" i="1"/>
  <c r="BH28" i="1"/>
  <c r="BH21" i="1"/>
  <c r="BJ23" i="1" l="1"/>
  <c r="BU16" i="1"/>
  <c r="BU10" i="1"/>
  <c r="BU13" i="1"/>
  <c r="BW12" i="1"/>
  <c r="BX9" i="1"/>
  <c r="BT11" i="1"/>
  <c r="BZ15" i="1"/>
  <c r="BJ25" i="1"/>
  <c r="BT14" i="1"/>
  <c r="BW9" i="1"/>
  <c r="BR15" i="1"/>
  <c r="BR12" i="1"/>
  <c r="BJ29" i="1"/>
  <c r="BZ16" i="1"/>
  <c r="BV13" i="1"/>
  <c r="BZ10" i="1"/>
  <c r="BR9" i="1"/>
  <c r="BS11" i="1"/>
  <c r="BS9" i="1"/>
  <c r="BY9" i="1"/>
  <c r="BT16" i="1"/>
  <c r="BV15" i="1"/>
  <c r="BX14" i="1"/>
  <c r="BR14" i="1"/>
  <c r="BT13" i="1"/>
  <c r="BV12" i="1"/>
  <c r="BX11" i="1"/>
  <c r="BR11" i="1"/>
  <c r="BT10" i="1"/>
  <c r="BZ14" i="1"/>
  <c r="BW15" i="1"/>
  <c r="BS14" i="1"/>
  <c r="BY11" i="1"/>
  <c r="BT9" i="1"/>
  <c r="BY16" i="1"/>
  <c r="BS16" i="1"/>
  <c r="BU15" i="1"/>
  <c r="BW14" i="1"/>
  <c r="BY13" i="1"/>
  <c r="BS13" i="1"/>
  <c r="BU12" i="1"/>
  <c r="BW11" i="1"/>
  <c r="BY10" i="1"/>
  <c r="BS10" i="1"/>
  <c r="BZ13" i="1"/>
  <c r="BU9" i="1"/>
  <c r="BX16" i="1"/>
  <c r="BR16" i="1"/>
  <c r="BT15" i="1"/>
  <c r="BV14" i="1"/>
  <c r="BX13" i="1"/>
  <c r="BR13" i="1"/>
  <c r="BT12" i="1"/>
  <c r="BV11" i="1"/>
  <c r="BX10" i="1"/>
  <c r="BR10" i="1"/>
  <c r="BZ12" i="1"/>
  <c r="BV9" i="1"/>
  <c r="BW16" i="1"/>
  <c r="BY15" i="1"/>
  <c r="BS15" i="1"/>
  <c r="BU14" i="1"/>
  <c r="BW13" i="1"/>
  <c r="BY12" i="1"/>
  <c r="BS12" i="1"/>
  <c r="BU11" i="1"/>
  <c r="BW10" i="1"/>
  <c r="BZ9" i="1"/>
  <c r="BZ11" i="1"/>
  <c r="BY14" i="1"/>
  <c r="BV16" i="1"/>
  <c r="BX15" i="1"/>
  <c r="BX12" i="1"/>
  <c r="BV10" i="1"/>
  <c r="AM15" i="1"/>
  <c r="AN15" i="1"/>
  <c r="AP15" i="1" s="1"/>
  <c r="AQ15" i="1" s="1"/>
  <c r="AO15" i="1" s="1"/>
  <c r="AM29" i="1"/>
  <c r="AN29" i="1"/>
  <c r="AP29" i="1" s="1"/>
  <c r="AQ29" i="1" s="1"/>
  <c r="AO29" i="1" s="1"/>
  <c r="AM42" i="1"/>
  <c r="AN42" i="1"/>
  <c r="AP42" i="1" s="1"/>
  <c r="AQ42" i="1" s="1"/>
  <c r="AO42" i="1" s="1"/>
  <c r="AM52" i="1"/>
  <c r="AN52" i="1"/>
  <c r="AP52" i="1" s="1"/>
  <c r="AQ52" i="1" s="1"/>
  <c r="AO52" i="1" s="1"/>
  <c r="AO49" i="1"/>
  <c r="AN49" i="1"/>
  <c r="AP49" i="1" s="1"/>
  <c r="AM49" i="1"/>
  <c r="AH25" i="1"/>
  <c r="AB25" i="1" s="1"/>
  <c r="AF25" i="1"/>
  <c r="P25" i="1"/>
  <c r="M25" i="1"/>
  <c r="AN17" i="1"/>
  <c r="AP17" i="1" s="1"/>
  <c r="AQ17" i="1" s="1"/>
  <c r="AO17" i="1" s="1"/>
  <c r="AM17" i="1"/>
  <c r="AH43" i="1"/>
  <c r="X43" i="1" s="1"/>
  <c r="AF43" i="1"/>
  <c r="P43" i="1"/>
  <c r="M43" i="1"/>
  <c r="AN20" i="1"/>
  <c r="AP20" i="1" s="1"/>
  <c r="AQ20" i="1" s="1"/>
  <c r="AO20" i="1" s="1"/>
  <c r="AM20" i="1"/>
  <c r="AH49" i="1"/>
  <c r="X49" i="1" s="1"/>
  <c r="AF49" i="1"/>
  <c r="P49" i="1"/>
  <c r="M49" i="1"/>
  <c r="AN43" i="1"/>
  <c r="AP43" i="1" s="1"/>
  <c r="AQ43" i="1" s="1"/>
  <c r="AO43" i="1" s="1"/>
  <c r="AM43" i="1"/>
  <c r="AH9" i="1"/>
  <c r="AB9" i="1" s="1"/>
  <c r="AF9" i="1"/>
  <c r="P9" i="1"/>
  <c r="M9" i="1"/>
  <c r="AN26" i="1"/>
  <c r="AP26" i="1" s="1"/>
  <c r="AQ26" i="1" s="1"/>
  <c r="AO26" i="1" s="1"/>
  <c r="AM26" i="1"/>
  <c r="AH13" i="1"/>
  <c r="X13" i="1" s="1"/>
  <c r="AF13" i="1"/>
  <c r="P13" i="1"/>
  <c r="M13" i="1"/>
  <c r="AR29" i="1" l="1"/>
  <c r="AR42" i="1"/>
  <c r="AR15" i="1"/>
  <c r="AR52" i="1"/>
  <c r="AR17" i="1"/>
  <c r="AR49" i="1"/>
  <c r="T25" i="1"/>
  <c r="X25" i="1"/>
  <c r="T43" i="1"/>
  <c r="AB43" i="1"/>
  <c r="AR20" i="1"/>
  <c r="AB49" i="1"/>
  <c r="T49" i="1"/>
  <c r="AR43" i="1"/>
  <c r="T9" i="1"/>
  <c r="X9" i="1"/>
  <c r="AR26" i="1"/>
  <c r="AB13" i="1"/>
  <c r="T13" i="1"/>
  <c r="AM32" i="1" l="1"/>
  <c r="AM40" i="1"/>
  <c r="AM22" i="1"/>
  <c r="AM12" i="1"/>
  <c r="AM41" i="1"/>
  <c r="AM37" i="1"/>
  <c r="I52" i="1" s="1"/>
  <c r="AM39" i="1"/>
  <c r="AM54" i="1"/>
  <c r="I54" i="1" s="1"/>
  <c r="AM55" i="1"/>
  <c r="AM19" i="1"/>
  <c r="AM24" i="1"/>
  <c r="AM36" i="1"/>
  <c r="AM13" i="1"/>
  <c r="AM56" i="1"/>
  <c r="AM16" i="1"/>
  <c r="AM14" i="1"/>
  <c r="AM46" i="1"/>
  <c r="AM34" i="1"/>
  <c r="AM47" i="1"/>
  <c r="AM28" i="1"/>
  <c r="AM9" i="1"/>
  <c r="AM10" i="1"/>
  <c r="AM33" i="1"/>
  <c r="AM48" i="1"/>
  <c r="AM50" i="1"/>
  <c r="AM11" i="1"/>
  <c r="AM45" i="1"/>
  <c r="AM51" i="1"/>
  <c r="AM35" i="1"/>
  <c r="I49" i="1" s="1"/>
  <c r="AM30" i="1"/>
  <c r="AM27" i="1"/>
  <c r="AM53" i="1"/>
  <c r="I53" i="1" s="1"/>
  <c r="AM21" i="1"/>
  <c r="AM31" i="1"/>
  <c r="AM25" i="1"/>
  <c r="AM38" i="1"/>
  <c r="AM23" i="1"/>
  <c r="AM18" i="1"/>
  <c r="AM44" i="1"/>
  <c r="AO53" i="1"/>
  <c r="AN32" i="1"/>
  <c r="AP32" i="1" s="1"/>
  <c r="AQ32" i="1" s="1"/>
  <c r="AO32" i="1" s="1"/>
  <c r="AN22" i="1"/>
  <c r="AP22" i="1" s="1"/>
  <c r="AQ22" i="1" s="1"/>
  <c r="AO22" i="1" s="1"/>
  <c r="AN41" i="1"/>
  <c r="AP41" i="1" s="1"/>
  <c r="AN19" i="1"/>
  <c r="AP19" i="1" s="1"/>
  <c r="AQ19" i="1" s="1"/>
  <c r="AO19" i="1" s="1"/>
  <c r="AN36" i="1"/>
  <c r="AP36" i="1" s="1"/>
  <c r="AQ36" i="1" s="1"/>
  <c r="AO36" i="1" s="1"/>
  <c r="AN14" i="1"/>
  <c r="AP14" i="1" s="1"/>
  <c r="AQ14" i="1" s="1"/>
  <c r="AO14" i="1" s="1"/>
  <c r="AN44" i="1"/>
  <c r="AP44" i="1" s="1"/>
  <c r="AQ44" i="1" s="1"/>
  <c r="AN40" i="1"/>
  <c r="AP40" i="1" s="1"/>
  <c r="AQ40" i="1" s="1"/>
  <c r="AO40" i="1" s="1"/>
  <c r="AN13" i="1"/>
  <c r="AP13" i="1" s="1"/>
  <c r="AQ13" i="1" s="1"/>
  <c r="AO13" i="1" s="1"/>
  <c r="AN16" i="1"/>
  <c r="AP16" i="1" s="1"/>
  <c r="AQ16" i="1" s="1"/>
  <c r="AO16" i="1" s="1"/>
  <c r="AN39" i="1"/>
  <c r="AP39" i="1" s="1"/>
  <c r="AQ39" i="1" s="1"/>
  <c r="AO39" i="1" s="1"/>
  <c r="AN54" i="1"/>
  <c r="AP54" i="1" s="1"/>
  <c r="AQ54" i="1" s="1"/>
  <c r="AO54" i="1" s="1"/>
  <c r="AN55" i="1"/>
  <c r="AP55" i="1" s="1"/>
  <c r="AQ55" i="1" s="1"/>
  <c r="AO55" i="1" s="1"/>
  <c r="AN56" i="1"/>
  <c r="AP56" i="1" s="1"/>
  <c r="AQ56" i="1" s="1"/>
  <c r="AO56" i="1" s="1"/>
  <c r="AN12" i="1"/>
  <c r="AP12" i="1" s="1"/>
  <c r="AQ12" i="1" s="1"/>
  <c r="AN46" i="1"/>
  <c r="AP46" i="1" s="1"/>
  <c r="AQ46" i="1" s="1"/>
  <c r="AO46" i="1" s="1"/>
  <c r="AN34" i="1"/>
  <c r="AP34" i="1" s="1"/>
  <c r="AQ34" i="1" s="1"/>
  <c r="AO34" i="1" s="1"/>
  <c r="AN47" i="1"/>
  <c r="AP47" i="1" s="1"/>
  <c r="AQ47" i="1" s="1"/>
  <c r="AO47" i="1" s="1"/>
  <c r="AN28" i="1"/>
  <c r="AP28" i="1" s="1"/>
  <c r="AQ28" i="1" s="1"/>
  <c r="AO28" i="1" s="1"/>
  <c r="AN9" i="1"/>
  <c r="AP9" i="1" s="1"/>
  <c r="AQ9" i="1" s="1"/>
  <c r="AO9" i="1" s="1"/>
  <c r="AN10" i="1"/>
  <c r="AP10" i="1" s="1"/>
  <c r="AQ10" i="1" s="1"/>
  <c r="AO10" i="1" s="1"/>
  <c r="AN33" i="1"/>
  <c r="AP33" i="1" s="1"/>
  <c r="AQ33" i="1" s="1"/>
  <c r="AO33" i="1" s="1"/>
  <c r="AN48" i="1"/>
  <c r="AP48" i="1" s="1"/>
  <c r="AQ48" i="1" s="1"/>
  <c r="AO48" i="1" s="1"/>
  <c r="AN50" i="1"/>
  <c r="AP50" i="1" s="1"/>
  <c r="AQ50" i="1" s="1"/>
  <c r="AO50" i="1" s="1"/>
  <c r="AN11" i="1"/>
  <c r="AP11" i="1" s="1"/>
  <c r="AQ11" i="1" s="1"/>
  <c r="AO11" i="1" s="1"/>
  <c r="AN37" i="1"/>
  <c r="AP37" i="1" s="1"/>
  <c r="AN45" i="1"/>
  <c r="AP45" i="1" s="1"/>
  <c r="AQ45" i="1" s="1"/>
  <c r="AO45" i="1" s="1"/>
  <c r="AN51" i="1"/>
  <c r="AP51" i="1" s="1"/>
  <c r="AQ51" i="1" s="1"/>
  <c r="AO51" i="1" s="1"/>
  <c r="AN35" i="1"/>
  <c r="AP35" i="1" s="1"/>
  <c r="AQ35" i="1" s="1"/>
  <c r="AO35" i="1" s="1"/>
  <c r="AN30" i="1"/>
  <c r="AP30" i="1" s="1"/>
  <c r="AQ30" i="1" s="1"/>
  <c r="AO30" i="1" s="1"/>
  <c r="AN27" i="1"/>
  <c r="AP27" i="1" s="1"/>
  <c r="AQ27" i="1" s="1"/>
  <c r="AO27" i="1" s="1"/>
  <c r="AN21" i="1"/>
  <c r="AP21" i="1" s="1"/>
  <c r="AQ21" i="1" s="1"/>
  <c r="AO21" i="1" s="1"/>
  <c r="AN31" i="1"/>
  <c r="AP31" i="1" s="1"/>
  <c r="AQ31" i="1" s="1"/>
  <c r="AO31" i="1" s="1"/>
  <c r="AN25" i="1"/>
  <c r="AP25" i="1" s="1"/>
  <c r="AQ25" i="1" s="1"/>
  <c r="AO25" i="1" s="1"/>
  <c r="AN38" i="1"/>
  <c r="AP38" i="1" s="1"/>
  <c r="AQ38" i="1" s="1"/>
  <c r="AO38" i="1" s="1"/>
  <c r="AN23" i="1"/>
  <c r="AP23" i="1" s="1"/>
  <c r="AQ23" i="1" s="1"/>
  <c r="AO23" i="1" s="1"/>
  <c r="AN18" i="1"/>
  <c r="AP18" i="1" s="1"/>
  <c r="AQ18" i="1" s="1"/>
  <c r="AO18" i="1" s="1"/>
  <c r="AN53" i="1"/>
  <c r="AP53" i="1" s="1"/>
  <c r="AH50" i="1"/>
  <c r="T50" i="1" s="1"/>
  <c r="AH17" i="1"/>
  <c r="X17" i="1" s="1"/>
  <c r="AH32" i="1"/>
  <c r="T32" i="1" s="1"/>
  <c r="AH15" i="1"/>
  <c r="AH12" i="1"/>
  <c r="AB12" i="1" s="1"/>
  <c r="AH10" i="1"/>
  <c r="T10" i="1" s="1"/>
  <c r="AH20" i="1"/>
  <c r="X20" i="1" s="1"/>
  <c r="AH14" i="1"/>
  <c r="AH23" i="1"/>
  <c r="T23" i="1" s="1"/>
  <c r="AH29" i="1"/>
  <c r="T29" i="1" s="1"/>
  <c r="AH31" i="1"/>
  <c r="T31" i="1" s="1"/>
  <c r="AH36" i="1"/>
  <c r="X36" i="1" s="1"/>
  <c r="AH47" i="1"/>
  <c r="T47" i="1" s="1"/>
  <c r="AH24" i="1"/>
  <c r="T24" i="1" s="1"/>
  <c r="AH38" i="1"/>
  <c r="AH39" i="1"/>
  <c r="T39" i="1" s="1"/>
  <c r="AH42" i="1"/>
  <c r="X42" i="1" s="1"/>
  <c r="AH37" i="1"/>
  <c r="AH35" i="1"/>
  <c r="AH30" i="1"/>
  <c r="X30" i="1" s="1"/>
  <c r="AH51" i="1"/>
  <c r="T51" i="1" s="1"/>
  <c r="AH11" i="1"/>
  <c r="T11" i="1" s="1"/>
  <c r="AH27" i="1"/>
  <c r="X27" i="1" s="1"/>
  <c r="AH26" i="1"/>
  <c r="X26" i="1" s="1"/>
  <c r="AH28" i="1"/>
  <c r="T28" i="1" s="1"/>
  <c r="AH16" i="1"/>
  <c r="X16" i="1" s="1"/>
  <c r="AH48" i="1"/>
  <c r="T48" i="1" s="1"/>
  <c r="AH33" i="1"/>
  <c r="X33" i="1" s="1"/>
  <c r="AH40" i="1"/>
  <c r="X40" i="1" s="1"/>
  <c r="AH19" i="1"/>
  <c r="T19" i="1" s="1"/>
  <c r="AH44" i="1"/>
  <c r="AH22" i="1"/>
  <c r="T22" i="1" s="1"/>
  <c r="AH41" i="1"/>
  <c r="X41" i="1" s="1"/>
  <c r="AH34" i="1"/>
  <c r="T34" i="1" s="1"/>
  <c r="AH46" i="1"/>
  <c r="P28" i="1"/>
  <c r="P11" i="1"/>
  <c r="P16" i="1"/>
  <c r="P48" i="1"/>
  <c r="P33" i="1"/>
  <c r="P21" i="1"/>
  <c r="P41" i="1"/>
  <c r="P46" i="1"/>
  <c r="P36" i="1"/>
  <c r="P47" i="1"/>
  <c r="P24" i="1"/>
  <c r="P38" i="1"/>
  <c r="P27" i="1"/>
  <c r="P18" i="1"/>
  <c r="P39" i="1"/>
  <c r="P42" i="1"/>
  <c r="P30" i="1"/>
  <c r="P23" i="1"/>
  <c r="P29" i="1"/>
  <c r="P40" i="1"/>
  <c r="P20" i="1"/>
  <c r="P19" i="1"/>
  <c r="P14" i="1"/>
  <c r="P45" i="1"/>
  <c r="P10" i="1"/>
  <c r="P51" i="1"/>
  <c r="P50" i="1"/>
  <c r="P17" i="1"/>
  <c r="P34" i="1"/>
  <c r="P44" i="1"/>
  <c r="P32" i="1"/>
  <c r="P26" i="1"/>
  <c r="P15" i="1"/>
  <c r="P12" i="1"/>
  <c r="P31" i="1"/>
  <c r="P37" i="1"/>
  <c r="P35" i="1"/>
  <c r="AH21" i="1"/>
  <c r="X21" i="1" s="1"/>
  <c r="AH45" i="1"/>
  <c r="AB45" i="1" s="1"/>
  <c r="AH18" i="1"/>
  <c r="X18" i="1" s="1"/>
  <c r="AF51" i="1"/>
  <c r="M51" i="1"/>
  <c r="AF21" i="1"/>
  <c r="AF46" i="1"/>
  <c r="AF40" i="1"/>
  <c r="AF19" i="1"/>
  <c r="AF44" i="1"/>
  <c r="AF22" i="1"/>
  <c r="AF41" i="1"/>
  <c r="AF34" i="1"/>
  <c r="AF18" i="1"/>
  <c r="AF35" i="1"/>
  <c r="AF30" i="1"/>
  <c r="AF37" i="1"/>
  <c r="AF11" i="1"/>
  <c r="AF27" i="1"/>
  <c r="AF26" i="1"/>
  <c r="AF28" i="1"/>
  <c r="AF16" i="1"/>
  <c r="AF48" i="1"/>
  <c r="AF33" i="1"/>
  <c r="AF36" i="1"/>
  <c r="AF47" i="1"/>
  <c r="AF24" i="1"/>
  <c r="AF38" i="1"/>
  <c r="AF39" i="1"/>
  <c r="AF42" i="1"/>
  <c r="AF31" i="1"/>
  <c r="AF23" i="1"/>
  <c r="AF29" i="1"/>
  <c r="AF20" i="1"/>
  <c r="AF14" i="1"/>
  <c r="AF45" i="1"/>
  <c r="AF10" i="1"/>
  <c r="AF50" i="1"/>
  <c r="AF17" i="1"/>
  <c r="AF32" i="1"/>
  <c r="AF15" i="1"/>
  <c r="AF12" i="1"/>
  <c r="M42" i="1"/>
  <c r="M17" i="1"/>
  <c r="M16" i="1"/>
  <c r="M24" i="1"/>
  <c r="M15" i="1"/>
  <c r="M29" i="1"/>
  <c r="M45" i="1"/>
  <c r="M14" i="1"/>
  <c r="M32" i="1"/>
  <c r="M12" i="1"/>
  <c r="M10" i="1"/>
  <c r="M23" i="1"/>
  <c r="M38" i="1"/>
  <c r="M20" i="1"/>
  <c r="M28" i="1"/>
  <c r="M47" i="1"/>
  <c r="M50" i="1"/>
  <c r="M39" i="1"/>
  <c r="M33" i="1"/>
  <c r="M36" i="1"/>
  <c r="M48" i="1"/>
  <c r="M37" i="1"/>
  <c r="M31" i="1"/>
  <c r="M35" i="1"/>
  <c r="M34" i="1"/>
  <c r="M30" i="1"/>
  <c r="M41" i="1"/>
  <c r="M18" i="1"/>
  <c r="M40" i="1"/>
  <c r="M46" i="1"/>
  <c r="M19" i="1"/>
  <c r="M44" i="1"/>
  <c r="M21" i="1"/>
  <c r="M11" i="1"/>
  <c r="M27" i="1"/>
  <c r="M26" i="1"/>
  <c r="I55" i="1" l="1"/>
  <c r="I56" i="1"/>
  <c r="I9" i="1"/>
  <c r="I25" i="1"/>
  <c r="I43" i="1"/>
  <c r="I13" i="1"/>
  <c r="I33" i="1"/>
  <c r="I30" i="1"/>
  <c r="I42" i="1"/>
  <c r="I23" i="1"/>
  <c r="I10" i="1"/>
  <c r="I48" i="1"/>
  <c r="I50" i="1"/>
  <c r="I51" i="1"/>
  <c r="I28" i="1"/>
  <c r="I21" i="1"/>
  <c r="I32" i="1"/>
  <c r="I14" i="1"/>
  <c r="I39" i="1"/>
  <c r="I35" i="1"/>
  <c r="I15" i="1"/>
  <c r="I45" i="1"/>
  <c r="I34" i="1"/>
  <c r="I27" i="1"/>
  <c r="I46" i="1"/>
  <c r="I20" i="1"/>
  <c r="I16" i="1"/>
  <c r="I37" i="1"/>
  <c r="I41" i="1"/>
  <c r="I17" i="1"/>
  <c r="I29" i="1"/>
  <c r="I11" i="1"/>
  <c r="I12" i="1"/>
  <c r="I36" i="1"/>
  <c r="I44" i="1"/>
  <c r="I40" i="1"/>
  <c r="I18" i="1"/>
  <c r="I38" i="1"/>
  <c r="I24" i="1"/>
  <c r="I19" i="1"/>
  <c r="I31" i="1"/>
  <c r="AB15" i="1"/>
  <c r="T37" i="1"/>
  <c r="AR21" i="1"/>
  <c r="AR51" i="1"/>
  <c r="AR10" i="1"/>
  <c r="AR46" i="1"/>
  <c r="I47" i="1"/>
  <c r="AR23" i="1"/>
  <c r="I26" i="1"/>
  <c r="AR38" i="1"/>
  <c r="AR45" i="1"/>
  <c r="AR14" i="1"/>
  <c r="AR19" i="1"/>
  <c r="AR53" i="1"/>
  <c r="AR11" i="1"/>
  <c r="AR9" i="1"/>
  <c r="AR16" i="1"/>
  <c r="AR55" i="1"/>
  <c r="J55" i="1" s="1"/>
  <c r="AR27" i="1"/>
  <c r="AR50" i="1"/>
  <c r="AR28" i="1"/>
  <c r="AR56" i="1"/>
  <c r="AR54" i="1"/>
  <c r="J54" i="1" s="1"/>
  <c r="AR22" i="1"/>
  <c r="AO12" i="1"/>
  <c r="AR12" i="1" s="1"/>
  <c r="AQ37" i="1"/>
  <c r="AO37" i="1" s="1"/>
  <c r="AR37" i="1" s="1"/>
  <c r="J52" i="1" s="1"/>
  <c r="AR25" i="1"/>
  <c r="AR30" i="1"/>
  <c r="AR48" i="1"/>
  <c r="AR47" i="1"/>
  <c r="AR13" i="1"/>
  <c r="AR39" i="1"/>
  <c r="AR40" i="1"/>
  <c r="AQ41" i="1"/>
  <c r="AO41" i="1" s="1"/>
  <c r="AR41" i="1" s="1"/>
  <c r="AR18" i="1"/>
  <c r="AR31" i="1"/>
  <c r="AR35" i="1"/>
  <c r="AR33" i="1"/>
  <c r="AR34" i="1"/>
  <c r="AR36" i="1"/>
  <c r="AR32" i="1"/>
  <c r="AB38" i="1"/>
  <c r="AB46" i="1"/>
  <c r="AB14" i="1"/>
  <c r="X15" i="1"/>
  <c r="T15" i="1"/>
  <c r="AB24" i="1"/>
  <c r="X12" i="1"/>
  <c r="T12" i="1"/>
  <c r="T17" i="1"/>
  <c r="AB17" i="1"/>
  <c r="AB50" i="1"/>
  <c r="X50" i="1"/>
  <c r="T14" i="1"/>
  <c r="X14" i="1"/>
  <c r="AB20" i="1"/>
  <c r="T20" i="1"/>
  <c r="X29" i="1"/>
  <c r="AB29" i="1"/>
  <c r="T42" i="1"/>
  <c r="AB42" i="1"/>
  <c r="AB39" i="1"/>
  <c r="X39" i="1"/>
  <c r="T38" i="1"/>
  <c r="X38" i="1"/>
  <c r="X24" i="1"/>
  <c r="T36" i="1"/>
  <c r="AB36" i="1"/>
  <c r="T33" i="1"/>
  <c r="AB33" i="1"/>
  <c r="X48" i="1"/>
  <c r="AB48" i="1"/>
  <c r="T16" i="1"/>
  <c r="AB16" i="1"/>
  <c r="AB28" i="1"/>
  <c r="X28" i="1"/>
  <c r="AB44" i="1"/>
  <c r="X37" i="1"/>
  <c r="AB37" i="1"/>
  <c r="T21" i="1"/>
  <c r="AB35" i="1"/>
  <c r="AB51" i="1"/>
  <c r="X34" i="1"/>
  <c r="X45" i="1"/>
  <c r="T45" i="1"/>
  <c r="AB40" i="1"/>
  <c r="T40" i="1"/>
  <c r="X31" i="1"/>
  <c r="AB31" i="1"/>
  <c r="X46" i="1"/>
  <c r="T46" i="1"/>
  <c r="AB41" i="1"/>
  <c r="T41" i="1"/>
  <c r="AB21" i="1"/>
  <c r="X44" i="1"/>
  <c r="T44" i="1"/>
  <c r="X19" i="1"/>
  <c r="AB19" i="1"/>
  <c r="AB32" i="1"/>
  <c r="AB10" i="1"/>
  <c r="AB23" i="1"/>
  <c r="AB47" i="1"/>
  <c r="X32" i="1"/>
  <c r="X10" i="1"/>
  <c r="X23" i="1"/>
  <c r="X47" i="1"/>
  <c r="AB30" i="1"/>
  <c r="T30" i="1"/>
  <c r="T35" i="1"/>
  <c r="X35" i="1"/>
  <c r="AB18" i="1"/>
  <c r="T18" i="1"/>
  <c r="AB34" i="1"/>
  <c r="X51" i="1"/>
  <c r="T26" i="1"/>
  <c r="X11" i="1"/>
  <c r="AB26" i="1"/>
  <c r="X22" i="1"/>
  <c r="AB27" i="1"/>
  <c r="T27" i="1"/>
  <c r="AB11" i="1"/>
  <c r="AB22" i="1"/>
  <c r="J56" i="1" l="1"/>
  <c r="J53" i="1"/>
  <c r="J9" i="1"/>
  <c r="J25" i="1"/>
  <c r="J13" i="1"/>
  <c r="J30" i="1"/>
  <c r="J21" i="1"/>
  <c r="J33" i="1"/>
  <c r="J42" i="1"/>
  <c r="J37" i="1"/>
  <c r="J45" i="1"/>
  <c r="J38" i="1"/>
  <c r="J46" i="1"/>
  <c r="J32" i="1"/>
  <c r="J48" i="1"/>
  <c r="J29" i="1"/>
  <c r="J50" i="1"/>
  <c r="J20" i="1"/>
  <c r="J15" i="1"/>
  <c r="J41" i="1"/>
  <c r="AN24" i="1"/>
  <c r="AP24" i="1" s="1"/>
  <c r="AQ24" i="1" s="1"/>
  <c r="I22" i="1"/>
  <c r="P22" i="1"/>
  <c r="M22" i="1"/>
  <c r="AO24" i="1" l="1"/>
  <c r="AR24" i="1" l="1"/>
  <c r="J16" i="1" s="1"/>
  <c r="AO44" i="1"/>
  <c r="AR44" i="1" s="1"/>
  <c r="J11" i="1" l="1"/>
  <c r="J36" i="1"/>
  <c r="J10" i="1"/>
  <c r="J23" i="1"/>
  <c r="J31" i="1"/>
  <c r="J49" i="1"/>
  <c r="J39" i="1"/>
  <c r="J14" i="1"/>
  <c r="J12" i="1"/>
  <c r="J43" i="1"/>
  <c r="J17" i="1"/>
  <c r="J18" i="1"/>
  <c r="J40" i="1"/>
  <c r="J44" i="1"/>
  <c r="J51" i="1"/>
  <c r="J34" i="1"/>
  <c r="J28" i="1"/>
  <c r="J26" i="1"/>
  <c r="J47" i="1"/>
  <c r="J19" i="1"/>
  <c r="J35" i="1"/>
  <c r="J27" i="1"/>
  <c r="J22" i="1"/>
  <c r="J24" i="1"/>
</calcChain>
</file>

<file path=xl/sharedStrings.xml><?xml version="1.0" encoding="utf-8"?>
<sst xmlns="http://schemas.openxmlformats.org/spreadsheetml/2006/main" count="297" uniqueCount="238">
  <si>
    <t>team name</t>
  </si>
  <si>
    <t>Racer A</t>
  </si>
  <si>
    <t>Racer B</t>
  </si>
  <si>
    <t>Racer C</t>
  </si>
  <si>
    <t>Racer D</t>
  </si>
  <si>
    <t>time</t>
  </si>
  <si>
    <t>category</t>
  </si>
  <si>
    <t>3 -4 person coed</t>
  </si>
  <si>
    <t>CPs</t>
  </si>
  <si>
    <t>Ocourse</t>
  </si>
  <si>
    <t>finish time</t>
  </si>
  <si>
    <t>Adjusted penalties</t>
  </si>
  <si>
    <t>Start time</t>
  </si>
  <si>
    <t>required finish</t>
  </si>
  <si>
    <t>Passport finish</t>
  </si>
  <si>
    <t>Passport time</t>
  </si>
  <si>
    <t>Trek start</t>
  </si>
  <si>
    <t>Trek finish</t>
  </si>
  <si>
    <t>trek time</t>
  </si>
  <si>
    <t>Boat start</t>
  </si>
  <si>
    <t>Boat finish</t>
  </si>
  <si>
    <t>boat time</t>
  </si>
  <si>
    <t>Boat CPs</t>
  </si>
  <si>
    <t>Bike start</t>
  </si>
  <si>
    <t>Bike finish</t>
  </si>
  <si>
    <t>Bike time</t>
  </si>
  <si>
    <t>Bike CPs</t>
  </si>
  <si>
    <t>Ocourse Start</t>
  </si>
  <si>
    <t>Ocourse finish</t>
  </si>
  <si>
    <t>Ocourse time</t>
  </si>
  <si>
    <t>During leg</t>
  </si>
  <si>
    <t>3 -4 person open male</t>
  </si>
  <si>
    <t>3-4 person open female</t>
  </si>
  <si>
    <t>2 person open male</t>
  </si>
  <si>
    <t>2 person open female</t>
  </si>
  <si>
    <t>drop down</t>
  </si>
  <si>
    <t>Journey racing</t>
  </si>
  <si>
    <t>Adventure Pals</t>
  </si>
  <si>
    <t>Bad Decisions</t>
  </si>
  <si>
    <t>DRX</t>
  </si>
  <si>
    <t>Full Nelson</t>
  </si>
  <si>
    <t>Team Lost News</t>
  </si>
  <si>
    <t>Trek CPs</t>
  </si>
  <si>
    <t>passport CPs</t>
  </si>
  <si>
    <t>Bonnies and Clydes</t>
  </si>
  <si>
    <t>Next Hill</t>
  </si>
  <si>
    <t>Three Beards and a Lady</t>
  </si>
  <si>
    <t>Choss Climbers</t>
  </si>
  <si>
    <t>Incepent Force</t>
  </si>
  <si>
    <t>Fast Catz</t>
  </si>
  <si>
    <t>Brothers from other Mothers</t>
  </si>
  <si>
    <t>Girls Gears and Beers #2</t>
  </si>
  <si>
    <t>Girls Gears and Beers #1</t>
  </si>
  <si>
    <t>Gale Force Winds</t>
  </si>
  <si>
    <t>Berthoud Boys</t>
  </si>
  <si>
    <t>Continuous forward progress</t>
  </si>
  <si>
    <t>Big Dogs</t>
  </si>
  <si>
    <t>First Timers</t>
  </si>
  <si>
    <t>The Best Last Place</t>
  </si>
  <si>
    <t>Crushing It</t>
  </si>
  <si>
    <t>It's Just Another Half Mile</t>
  </si>
  <si>
    <t>Ass Kickers United</t>
  </si>
  <si>
    <t>I've Created a Monster</t>
  </si>
  <si>
    <t>DigiMake IT</t>
  </si>
  <si>
    <t>H2Go</t>
  </si>
  <si>
    <t>TAJ Brohal</t>
  </si>
  <si>
    <t>Zia Tracks</t>
  </si>
  <si>
    <t>Van Loves a Lady</t>
  </si>
  <si>
    <t>Paddle Faster</t>
  </si>
  <si>
    <t>Snailed It</t>
  </si>
  <si>
    <t>Idaho Adventure Babes</t>
  </si>
  <si>
    <t>Why do you ride like you run</t>
  </si>
  <si>
    <t>Digeteks</t>
  </si>
  <si>
    <t>Belt Crew</t>
  </si>
  <si>
    <t>The Flatlanders</t>
  </si>
  <si>
    <t>For Queen and Corgi</t>
  </si>
  <si>
    <t>Laura Halpin</t>
  </si>
  <si>
    <t>Danielle Bothwell</t>
  </si>
  <si>
    <t>Juliana Dunbar</t>
  </si>
  <si>
    <t>We are Not Lost, Just Confused</t>
  </si>
  <si>
    <t>Sweaty Sock Gnomes</t>
  </si>
  <si>
    <t>The Milk Bags</t>
  </si>
  <si>
    <t>Get Ovary it</t>
  </si>
  <si>
    <t>Heyley Trever</t>
  </si>
  <si>
    <t>Liz Krasnow</t>
  </si>
  <si>
    <t>Brianna Myers</t>
  </si>
  <si>
    <t>Andy Trevor</t>
  </si>
  <si>
    <t>Michael Stankey</t>
  </si>
  <si>
    <t>Adam Hunter</t>
  </si>
  <si>
    <t>David Hunter</t>
  </si>
  <si>
    <t>Chis Stankey</t>
  </si>
  <si>
    <t>Chad Lott</t>
  </si>
  <si>
    <t>Heidi Abbott</t>
  </si>
  <si>
    <t>Misha Goldman</t>
  </si>
  <si>
    <t>Daniel Ingram</t>
  </si>
  <si>
    <t>Sandy Gould</t>
  </si>
  <si>
    <t>Stacey Hughes</t>
  </si>
  <si>
    <t>Jan Mead</t>
  </si>
  <si>
    <t>Kimberly Sisneros</t>
  </si>
  <si>
    <t>Liz Zabka</t>
  </si>
  <si>
    <t>Gabby Gale</t>
  </si>
  <si>
    <t>Travis Gale</t>
  </si>
  <si>
    <t>Kale Klontz</t>
  </si>
  <si>
    <t>Victoria Depoy</t>
  </si>
  <si>
    <t>Kira Diestelkamp</t>
  </si>
  <si>
    <t>Cathrine Shimel</t>
  </si>
  <si>
    <t>Jennifer Rugledge</t>
  </si>
  <si>
    <t>Danielle Suprick</t>
  </si>
  <si>
    <t>Megan Mclachlan</t>
  </si>
  <si>
    <t>Tina Meinhardt</t>
  </si>
  <si>
    <t>Kayla Miller</t>
  </si>
  <si>
    <t>Mallory Kirkland</t>
  </si>
  <si>
    <t>Cayla Enger</t>
  </si>
  <si>
    <t>Ellen Fisher</t>
  </si>
  <si>
    <t>Rachel Madison</t>
  </si>
  <si>
    <t>Cindy Vineyard</t>
  </si>
  <si>
    <t>John Moody</t>
  </si>
  <si>
    <t>Anna Nagel</t>
  </si>
  <si>
    <t>Brandon Pogue</t>
  </si>
  <si>
    <t>Thomas Hutchins</t>
  </si>
  <si>
    <t>Laura Carothers</t>
  </si>
  <si>
    <t>Miguel Gomez</t>
  </si>
  <si>
    <t>Bryan McCoy</t>
  </si>
  <si>
    <t>Richard James-Jura</t>
  </si>
  <si>
    <t>Edward Geddes</t>
  </si>
  <si>
    <t>Donald Holloran</t>
  </si>
  <si>
    <t>Sam Neumann</t>
  </si>
  <si>
    <t>Jouh Ferry</t>
  </si>
  <si>
    <t>Alex Fichtel</t>
  </si>
  <si>
    <t>Dan Lepping</t>
  </si>
  <si>
    <t>Cooper Throne</t>
  </si>
  <si>
    <t>Clayton Sanders</t>
  </si>
  <si>
    <t>Brad Baas</t>
  </si>
  <si>
    <t>Anthony DeFrank</t>
  </si>
  <si>
    <t>AJ Eckhoff</t>
  </si>
  <si>
    <t>Derek Schwanke</t>
  </si>
  <si>
    <t>Randy Grodner</t>
  </si>
  <si>
    <t>David Garcia</t>
  </si>
  <si>
    <t>Becky Salazar</t>
  </si>
  <si>
    <t>Eric Hagfeldt</t>
  </si>
  <si>
    <t>Molly Heath</t>
  </si>
  <si>
    <t>Michael Watts</t>
  </si>
  <si>
    <t>John Slaughter</t>
  </si>
  <si>
    <t>Duane Robertson</t>
  </si>
  <si>
    <t>Jacyln Robertson</t>
  </si>
  <si>
    <t>Adam Robinson</t>
  </si>
  <si>
    <t>Phil Redinger</t>
  </si>
  <si>
    <t>Matthes Kolz</t>
  </si>
  <si>
    <t>Tommy Nelson</t>
  </si>
  <si>
    <t>Adelaide Nelson</t>
  </si>
  <si>
    <t>Tom Nelson</t>
  </si>
  <si>
    <t>Katie Ferrington</t>
  </si>
  <si>
    <t>Jeremy Rodgers</t>
  </si>
  <si>
    <t>Ryan Obnibene</t>
  </si>
  <si>
    <t>Nichola Tucker</t>
  </si>
  <si>
    <t>Anne Biscaldi</t>
  </si>
  <si>
    <t>Olivier Biscaldi</t>
  </si>
  <si>
    <t>Mark Neuenfeldt</t>
  </si>
  <si>
    <t>Ted Vickers</t>
  </si>
  <si>
    <t>Wes Bouvard</t>
  </si>
  <si>
    <t>Karry Bouvard</t>
  </si>
  <si>
    <t>Zack Rankin</t>
  </si>
  <si>
    <t>Joshua Clowers</t>
  </si>
  <si>
    <t>2 person Coed</t>
  </si>
  <si>
    <t>Katina VanderEng</t>
  </si>
  <si>
    <t>Allison Dupler</t>
  </si>
  <si>
    <t>Justin Tourdot</t>
  </si>
  <si>
    <t>Griffin Petri</t>
  </si>
  <si>
    <t>Shane Brown</t>
  </si>
  <si>
    <t>Michael Brown</t>
  </si>
  <si>
    <t>Russel Wine</t>
  </si>
  <si>
    <t>Logan Greening</t>
  </si>
  <si>
    <t>Becky Manka</t>
  </si>
  <si>
    <t>Zach LeBlanc</t>
  </si>
  <si>
    <t>Katelyn Tracy</t>
  </si>
  <si>
    <t>Joshua Tracey</t>
  </si>
  <si>
    <t>Xander Schlopp</t>
  </si>
  <si>
    <t>Chuck Schlopp</t>
  </si>
  <si>
    <t>Robyn Fox</t>
  </si>
  <si>
    <t>Keely Eliason</t>
  </si>
  <si>
    <t>Mike Knott</t>
  </si>
  <si>
    <t>Kelly Knott</t>
  </si>
  <si>
    <t>Robert Garner</t>
  </si>
  <si>
    <t>Livia Garner</t>
  </si>
  <si>
    <t>Tim Hall</t>
  </si>
  <si>
    <t>Owen Hall</t>
  </si>
  <si>
    <t>Ted Schleisman</t>
  </si>
  <si>
    <t>James Livesey</t>
  </si>
  <si>
    <t>Jake Himmel</t>
  </si>
  <si>
    <t>Juliana Himmel</t>
  </si>
  <si>
    <t>Marcia Van Eden</t>
  </si>
  <si>
    <t>John Van Eden</t>
  </si>
  <si>
    <t>Things Stranger</t>
  </si>
  <si>
    <t>Keira Vail</t>
  </si>
  <si>
    <t>Josh Vail</t>
  </si>
  <si>
    <t>Ian Lawson</t>
  </si>
  <si>
    <t>Mariah Lawson</t>
  </si>
  <si>
    <t>Chloe Rittenhouse</t>
  </si>
  <si>
    <t>Ben Murphy</t>
  </si>
  <si>
    <t>Carlene Schleisman</t>
  </si>
  <si>
    <t>Daniel Becchi</t>
  </si>
  <si>
    <t>Team Praise Ullr</t>
  </si>
  <si>
    <t>Nicholas Dessa</t>
  </si>
  <si>
    <t>Chris Cappetta</t>
  </si>
  <si>
    <t>Texas Hangovers</t>
  </si>
  <si>
    <t>Longrun</t>
  </si>
  <si>
    <t>Kelly Long</t>
  </si>
  <si>
    <t>Dee Long</t>
  </si>
  <si>
    <t>NDCO</t>
  </si>
  <si>
    <t>John Wesolowski</t>
  </si>
  <si>
    <t>Derek Hamby</t>
  </si>
  <si>
    <t>No Ragrets</t>
  </si>
  <si>
    <t>Tyler Shepard</t>
  </si>
  <si>
    <t>Don Flemming</t>
  </si>
  <si>
    <t>Stephen Downey</t>
  </si>
  <si>
    <t>Paxton Downey</t>
  </si>
  <si>
    <t>Chris Buchanan</t>
  </si>
  <si>
    <t>Zachary Vargyas</t>
  </si>
  <si>
    <t>boat in</t>
  </si>
  <si>
    <t>trek out</t>
  </si>
  <si>
    <t>trek in</t>
  </si>
  <si>
    <t>bike out</t>
  </si>
  <si>
    <t>bike in</t>
  </si>
  <si>
    <t>o out</t>
  </si>
  <si>
    <t>o in</t>
  </si>
  <si>
    <t>boat out</t>
  </si>
  <si>
    <t>leg</t>
  </si>
  <si>
    <t>Passport in</t>
  </si>
  <si>
    <t>PP</t>
  </si>
  <si>
    <t>O out</t>
  </si>
  <si>
    <t>O in</t>
  </si>
  <si>
    <t>overall place</t>
  </si>
  <si>
    <t>division place</t>
  </si>
  <si>
    <t>Divisions</t>
  </si>
  <si>
    <t>3-4 person COED</t>
  </si>
  <si>
    <t>3-4 person open</t>
  </si>
  <si>
    <t xml:space="preserve">2 person open 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</si>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</sst>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[h]:mm:ss;@"/>
    <numFmt numFmtId="166" formatCode="h:m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E561B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/>
    <xf numFmtId="165" fontId="0" fillId="0" borderId="1" xfId="0" applyNumberFormat="1" applyBorder="1"/>
    <xf numFmtId="2" fontId="0" fillId="0" borderId="1" xfId="0" applyNumberFormat="1" applyBorder="1"/>
    <xf numFmtId="1" fontId="0" fillId="0" borderId="4" xfId="0" applyNumberFormat="1" applyBorder="1"/>
    <xf numFmtId="0" fontId="0" fillId="2" borderId="0" xfId="0" applyFill="1"/>
    <xf numFmtId="0" fontId="0" fillId="2" borderId="0" xfId="0" applyFill="1" applyBorder="1"/>
    <xf numFmtId="1" fontId="0" fillId="2" borderId="0" xfId="0" applyNumberFormat="1" applyFill="1" applyBorder="1"/>
    <xf numFmtId="0" fontId="0" fillId="9" borderId="0" xfId="0" applyFill="1"/>
    <xf numFmtId="0" fontId="0" fillId="9" borderId="0" xfId="0" applyFill="1" applyBorder="1"/>
    <xf numFmtId="0" fontId="0" fillId="10" borderId="0" xfId="0" applyFill="1"/>
    <xf numFmtId="20" fontId="0" fillId="0" borderId="0" xfId="0" applyNumberFormat="1"/>
    <xf numFmtId="166" fontId="0" fillId="0" borderId="0" xfId="0" applyNumberFormat="1"/>
    <xf numFmtId="0" fontId="0" fillId="9" borderId="0" xfId="0" applyFill="1" applyProtection="1">
      <protection locked="0"/>
    </xf>
    <xf numFmtId="0" fontId="0" fillId="9" borderId="0" xfId="0" applyFill="1" applyAlignment="1" applyProtection="1">
      <alignment horizontal="center"/>
      <protection locked="0"/>
    </xf>
    <xf numFmtId="0" fontId="1" fillId="9" borderId="0" xfId="0" applyFont="1" applyFill="1" applyProtection="1">
      <protection locked="0"/>
    </xf>
    <xf numFmtId="0" fontId="1" fillId="10" borderId="13" xfId="0" applyFont="1" applyFill="1" applyBorder="1" applyAlignment="1" applyProtection="1">
      <alignment wrapText="1"/>
      <protection locked="0"/>
    </xf>
    <xf numFmtId="0" fontId="1" fillId="10" borderId="17" xfId="0" applyFont="1" applyFill="1" applyBorder="1" applyAlignment="1" applyProtection="1">
      <alignment horizontal="center" wrapText="1"/>
      <protection locked="0"/>
    </xf>
    <xf numFmtId="0" fontId="1" fillId="10" borderId="14" xfId="0" applyFont="1" applyFill="1" applyBorder="1" applyAlignment="1" applyProtection="1">
      <alignment wrapText="1"/>
      <protection locked="0"/>
    </xf>
    <xf numFmtId="0" fontId="1" fillId="10" borderId="14" xfId="0" applyFont="1" applyFill="1" applyBorder="1" applyAlignment="1" applyProtection="1">
      <alignment horizontal="center" wrapText="1"/>
      <protection locked="0"/>
    </xf>
    <xf numFmtId="0" fontId="1" fillId="10" borderId="16" xfId="0" applyFont="1" applyFill="1" applyBorder="1" applyAlignment="1" applyProtection="1">
      <alignment horizontal="center" wrapText="1"/>
      <protection locked="0"/>
    </xf>
    <xf numFmtId="0" fontId="1" fillId="10" borderId="15" xfId="0" applyFont="1" applyFill="1" applyBorder="1" applyAlignment="1" applyProtection="1">
      <alignment horizontal="center" wrapText="1"/>
      <protection locked="0"/>
    </xf>
    <xf numFmtId="0" fontId="1" fillId="10" borderId="13" xfId="0" applyFont="1" applyFill="1" applyBorder="1" applyAlignment="1" applyProtection="1">
      <alignment horizontal="center" wrapText="1"/>
      <protection locked="0"/>
    </xf>
    <xf numFmtId="0" fontId="1" fillId="10" borderId="2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horizontal="center"/>
      <protection locked="0"/>
    </xf>
    <xf numFmtId="164" fontId="0" fillId="4" borderId="9" xfId="0" applyNumberFormat="1" applyFill="1" applyBorder="1" applyProtection="1"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165" fontId="0" fillId="4" borderId="5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20" fontId="0" fillId="4" borderId="9" xfId="0" applyNumberFormat="1" applyFill="1" applyBorder="1" applyAlignment="1" applyProtection="1">
      <alignment horizontal="center"/>
      <protection locked="0"/>
    </xf>
    <xf numFmtId="20" fontId="0" fillId="4" borderId="5" xfId="0" applyNumberFormat="1" applyFill="1" applyBorder="1" applyAlignment="1" applyProtection="1">
      <alignment horizontal="center"/>
      <protection locked="0"/>
    </xf>
    <xf numFmtId="1" fontId="0" fillId="4" borderId="10" xfId="0" applyNumberFormat="1" applyFill="1" applyBorder="1" applyAlignment="1" applyProtection="1">
      <alignment horizontal="center"/>
      <protection locked="0"/>
    </xf>
    <xf numFmtId="20" fontId="1" fillId="4" borderId="9" xfId="0" applyNumberFormat="1" applyFont="1" applyFill="1" applyBorder="1" applyAlignment="1" applyProtection="1">
      <alignment horizontal="center"/>
      <protection locked="0"/>
    </xf>
    <xf numFmtId="20" fontId="1" fillId="4" borderId="5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20" fontId="0" fillId="3" borderId="6" xfId="0" applyNumberFormat="1" applyFill="1" applyBorder="1" applyAlignment="1" applyProtection="1">
      <alignment horizontal="center"/>
      <protection locked="0"/>
    </xf>
    <xf numFmtId="20" fontId="0" fillId="3" borderId="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20" fontId="1" fillId="3" borderId="6" xfId="0" applyNumberFormat="1" applyFont="1" applyFill="1" applyBorder="1" applyAlignment="1" applyProtection="1">
      <alignment horizontal="center"/>
      <protection locked="0"/>
    </xf>
    <xf numFmtId="20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64" fontId="0" fillId="5" borderId="6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5" fontId="0" fillId="5" borderId="1" xfId="0" applyNumberFormat="1" applyFill="1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20" fontId="0" fillId="5" borderId="6" xfId="0" applyNumberFormat="1" applyFill="1" applyBorder="1" applyAlignment="1" applyProtection="1">
      <alignment horizontal="center"/>
      <protection locked="0"/>
    </xf>
    <xf numFmtId="20" fontId="0" fillId="5" borderId="1" xfId="0" applyNumberFormat="1" applyFill="1" applyBorder="1" applyAlignment="1" applyProtection="1">
      <alignment horizontal="center"/>
      <protection locked="0"/>
    </xf>
    <xf numFmtId="1" fontId="0" fillId="5" borderId="7" xfId="0" applyNumberFormat="1" applyFill="1" applyBorder="1" applyAlignment="1" applyProtection="1">
      <alignment horizontal="center"/>
      <protection locked="0"/>
    </xf>
    <xf numFmtId="20" fontId="1" fillId="5" borderId="6" xfId="0" applyNumberFormat="1" applyFont="1" applyFill="1" applyBorder="1" applyAlignment="1" applyProtection="1">
      <alignment horizontal="center"/>
      <protection locked="0"/>
    </xf>
    <xf numFmtId="20" fontId="1" fillId="5" borderId="1" xfId="0" applyNumberFormat="1" applyFont="1" applyFill="1" applyBorder="1" applyAlignment="1" applyProtection="1">
      <alignment horizontal="center"/>
      <protection locked="0"/>
    </xf>
    <xf numFmtId="1" fontId="1" fillId="5" borderId="7" xfId="0" applyNumberFormat="1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8" borderId="1" xfId="0" applyFill="1" applyBorder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1" fontId="0" fillId="8" borderId="1" xfId="0" applyNumberFormat="1" applyFill="1" applyBorder="1" applyAlignment="1" applyProtection="1">
      <alignment horizontal="center"/>
      <protection locked="0"/>
    </xf>
    <xf numFmtId="1" fontId="0" fillId="8" borderId="3" xfId="0" applyNumberFormat="1" applyFill="1" applyBorder="1" applyAlignment="1" applyProtection="1">
      <alignment horizontal="center"/>
      <protection locked="0"/>
    </xf>
    <xf numFmtId="164" fontId="0" fillId="8" borderId="6" xfId="0" applyNumberFormat="1" applyFill="1" applyBorder="1" applyProtection="1">
      <protection locked="0"/>
    </xf>
    <xf numFmtId="164" fontId="0" fillId="8" borderId="1" xfId="0" applyNumberFormat="1" applyFill="1" applyBorder="1" applyAlignment="1" applyProtection="1">
      <alignment horizontal="center"/>
      <protection locked="0"/>
    </xf>
    <xf numFmtId="165" fontId="0" fillId="8" borderId="1" xfId="0" applyNumberFormat="1" applyFill="1" applyBorder="1" applyAlignment="1" applyProtection="1">
      <alignment horizontal="center"/>
      <protection locked="0"/>
    </xf>
    <xf numFmtId="164" fontId="0" fillId="8" borderId="7" xfId="0" applyNumberFormat="1" applyFill="1" applyBorder="1" applyAlignment="1" applyProtection="1">
      <alignment horizontal="center"/>
      <protection locked="0"/>
    </xf>
    <xf numFmtId="20" fontId="0" fillId="8" borderId="6" xfId="0" applyNumberFormat="1" applyFill="1" applyBorder="1" applyAlignment="1" applyProtection="1">
      <alignment horizontal="center"/>
      <protection locked="0"/>
    </xf>
    <xf numFmtId="20" fontId="0" fillId="8" borderId="1" xfId="0" applyNumberFormat="1" applyFill="1" applyBorder="1" applyAlignment="1" applyProtection="1">
      <alignment horizontal="center"/>
      <protection locked="0"/>
    </xf>
    <xf numFmtId="1" fontId="0" fillId="8" borderId="7" xfId="0" applyNumberFormat="1" applyFill="1" applyBorder="1" applyAlignment="1" applyProtection="1">
      <alignment horizontal="center"/>
      <protection locked="0"/>
    </xf>
    <xf numFmtId="20" fontId="1" fillId="8" borderId="6" xfId="0" applyNumberFormat="1" applyFont="1" applyFill="1" applyBorder="1" applyAlignment="1" applyProtection="1">
      <alignment horizontal="center"/>
      <protection locked="0"/>
    </xf>
    <xf numFmtId="20" fontId="1" fillId="8" borderId="1" xfId="0" applyNumberFormat="1" applyFont="1" applyFill="1" applyBorder="1" applyAlignment="1" applyProtection="1">
      <alignment horizontal="center"/>
      <protection locked="0"/>
    </xf>
    <xf numFmtId="1" fontId="1" fillId="8" borderId="7" xfId="0" applyNumberFormat="1" applyFont="1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1" fontId="0" fillId="7" borderId="1" xfId="0" applyNumberFormat="1" applyFill="1" applyBorder="1" applyAlignment="1" applyProtection="1">
      <alignment horizontal="center"/>
      <protection locked="0"/>
    </xf>
    <xf numFmtId="1" fontId="0" fillId="7" borderId="3" xfId="0" applyNumberFormat="1" applyFill="1" applyBorder="1" applyAlignment="1" applyProtection="1">
      <alignment horizontal="center"/>
      <protection locked="0"/>
    </xf>
    <xf numFmtId="164" fontId="0" fillId="7" borderId="6" xfId="0" applyNumberFormat="1" applyFill="1" applyBorder="1" applyProtection="1">
      <protection locked="0"/>
    </xf>
    <xf numFmtId="164" fontId="0" fillId="7" borderId="1" xfId="0" applyNumberFormat="1" applyFill="1" applyBorder="1" applyAlignment="1" applyProtection="1">
      <alignment horizontal="center"/>
      <protection locked="0"/>
    </xf>
    <xf numFmtId="165" fontId="0" fillId="7" borderId="1" xfId="0" applyNumberFormat="1" applyFill="1" applyBorder="1" applyAlignment="1" applyProtection="1">
      <alignment horizontal="center"/>
      <protection locked="0"/>
    </xf>
    <xf numFmtId="164" fontId="0" fillId="7" borderId="7" xfId="0" applyNumberFormat="1" applyFill="1" applyBorder="1" applyAlignment="1" applyProtection="1">
      <alignment horizontal="center"/>
      <protection locked="0"/>
    </xf>
    <xf numFmtId="20" fontId="0" fillId="7" borderId="6" xfId="0" applyNumberFormat="1" applyFill="1" applyBorder="1" applyAlignment="1" applyProtection="1">
      <alignment horizontal="center"/>
      <protection locked="0"/>
    </xf>
    <xf numFmtId="20" fontId="0" fillId="7" borderId="1" xfId="0" applyNumberFormat="1" applyFill="1" applyBorder="1" applyAlignment="1" applyProtection="1">
      <alignment horizontal="center"/>
      <protection locked="0"/>
    </xf>
    <xf numFmtId="1" fontId="0" fillId="7" borderId="7" xfId="0" applyNumberFormat="1" applyFill="1" applyBorder="1" applyAlignment="1" applyProtection="1">
      <alignment horizontal="center"/>
      <protection locked="0"/>
    </xf>
    <xf numFmtId="20" fontId="1" fillId="7" borderId="6" xfId="0" applyNumberFormat="1" applyFont="1" applyFill="1" applyBorder="1" applyAlignment="1" applyProtection="1">
      <alignment horizontal="center"/>
      <protection locked="0"/>
    </xf>
    <xf numFmtId="20" fontId="1" fillId="7" borderId="1" xfId="0" applyNumberFormat="1" applyFont="1" applyFill="1" applyBorder="1" applyAlignment="1" applyProtection="1">
      <alignment horizontal="center"/>
      <protection locked="0"/>
    </xf>
    <xf numFmtId="1" fontId="1" fillId="7" borderId="7" xfId="0" applyNumberFormat="1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" fontId="0" fillId="6" borderId="3" xfId="0" applyNumberFormat="1" applyFill="1" applyBorder="1" applyAlignment="1" applyProtection="1">
      <alignment horizontal="center"/>
      <protection locked="0"/>
    </xf>
    <xf numFmtId="164" fontId="0" fillId="6" borderId="6" xfId="0" applyNumberFormat="1" applyFill="1" applyBorder="1" applyProtection="1">
      <protection locked="0"/>
    </xf>
    <xf numFmtId="164" fontId="0" fillId="6" borderId="1" xfId="0" applyNumberFormat="1" applyFill="1" applyBorder="1" applyAlignment="1" applyProtection="1">
      <alignment horizontal="center"/>
      <protection locked="0"/>
    </xf>
    <xf numFmtId="165" fontId="0" fillId="6" borderId="1" xfId="0" applyNumberFormat="1" applyFill="1" applyBorder="1" applyAlignment="1" applyProtection="1">
      <alignment horizontal="center"/>
      <protection locked="0"/>
    </xf>
    <xf numFmtId="164" fontId="0" fillId="6" borderId="7" xfId="0" applyNumberFormat="1" applyFill="1" applyBorder="1" applyAlignment="1" applyProtection="1">
      <alignment horizontal="center"/>
      <protection locked="0"/>
    </xf>
    <xf numFmtId="20" fontId="0" fillId="6" borderId="6" xfId="0" applyNumberFormat="1" applyFill="1" applyBorder="1" applyAlignment="1" applyProtection="1">
      <alignment horizontal="center"/>
      <protection locked="0"/>
    </xf>
    <xf numFmtId="20" fontId="0" fillId="6" borderId="1" xfId="0" applyNumberFormat="1" applyFill="1" applyBorder="1" applyAlignment="1" applyProtection="1">
      <alignment horizontal="center"/>
      <protection locked="0"/>
    </xf>
    <xf numFmtId="1" fontId="0" fillId="6" borderId="7" xfId="0" applyNumberFormat="1" applyFill="1" applyBorder="1" applyAlignment="1" applyProtection="1">
      <alignment horizontal="center"/>
      <protection locked="0"/>
    </xf>
    <xf numFmtId="20" fontId="1" fillId="6" borderId="6" xfId="0" applyNumberFormat="1" applyFont="1" applyFill="1" applyBorder="1" applyAlignment="1" applyProtection="1">
      <alignment horizontal="center"/>
      <protection locked="0"/>
    </xf>
    <xf numFmtId="20" fontId="1" fillId="6" borderId="1" xfId="0" applyNumberFormat="1" applyFont="1" applyFill="1" applyBorder="1" applyAlignment="1" applyProtection="1">
      <alignment horizontal="center"/>
      <protection locked="0"/>
    </xf>
    <xf numFmtId="1" fontId="1" fillId="6" borderId="7" xfId="0" applyNumberFormat="1" applyFont="1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3" xfId="0" applyNumberFormat="1" applyFill="1" applyBorder="1" applyAlignment="1" applyProtection="1">
      <alignment horizontal="center"/>
      <protection locked="0"/>
    </xf>
    <xf numFmtId="164" fontId="0" fillId="4" borderId="6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  <protection locked="0"/>
    </xf>
    <xf numFmtId="20" fontId="0" fillId="4" borderId="6" xfId="0" applyNumberFormat="1" applyFill="1" applyBorder="1" applyAlignment="1" applyProtection="1">
      <alignment horizontal="center"/>
      <protection locked="0"/>
    </xf>
    <xf numFmtId="20" fontId="0" fillId="4" borderId="1" xfId="0" applyNumberFormat="1" applyFill="1" applyBorder="1" applyAlignment="1" applyProtection="1">
      <alignment horizontal="center"/>
      <protection locked="0"/>
    </xf>
    <xf numFmtId="1" fontId="0" fillId="4" borderId="7" xfId="0" applyNumberFormat="1" applyFill="1" applyBorder="1" applyAlignment="1" applyProtection="1">
      <alignment horizontal="center"/>
      <protection locked="0"/>
    </xf>
    <xf numFmtId="20" fontId="1" fillId="4" borderId="6" xfId="0" applyNumberFormat="1" applyFont="1" applyFill="1" applyBorder="1" applyAlignment="1" applyProtection="1">
      <alignment horizontal="center"/>
      <protection locked="0"/>
    </xf>
    <xf numFmtId="20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7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61B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39021</xdr:colOff>
      <xdr:row>0</xdr:row>
      <xdr:rowOff>0</xdr:rowOff>
    </xdr:from>
    <xdr:to>
      <xdr:col>4</xdr:col>
      <xdr:colOff>870316</xdr:colOff>
      <xdr:row>6</xdr:row>
      <xdr:rowOff>687457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8260" y="0"/>
          <a:ext cx="2363578" cy="1830457"/>
        </a:xfrm>
        <a:prstGeom prst="rect">
          <a:avLst/>
        </a:prstGeom>
      </xdr:spPr>
    </xdr:pic>
    <xdr:clientData/>
  </xdr:twoCellAnchor>
  <xdr:oneCellAnchor>
    <xdr:from>
      <xdr:col>5</xdr:col>
      <xdr:colOff>899473</xdr:colOff>
      <xdr:row>1</xdr:row>
      <xdr:rowOff>165652</xdr:rowOff>
    </xdr:from>
    <xdr:ext cx="2413569" cy="96991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95712" y="356152"/>
          <a:ext cx="2413569" cy="9699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2021</a:t>
          </a:r>
        </a:p>
      </xdr:txBody>
    </xdr:sp>
    <xdr:clientData/>
  </xdr:oneCellAnchor>
  <xdr:twoCellAnchor editAs="oneCell">
    <xdr:from>
      <xdr:col>9</xdr:col>
      <xdr:colOff>507205</xdr:colOff>
      <xdr:row>0</xdr:row>
      <xdr:rowOff>0</xdr:rowOff>
    </xdr:from>
    <xdr:to>
      <xdr:col>11</xdr:col>
      <xdr:colOff>890016</xdr:colOff>
      <xdr:row>7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45357" y="0"/>
          <a:ext cx="1766007" cy="1838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B4032-A353-4D77-AC82-D00E361C05C6}">
  <sheetPr codeName="Sheet1"/>
  <dimension ref="A1:CA97"/>
  <sheetViews>
    <sheetView tabSelected="1" zoomScale="115" zoomScaleNormal="115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R6" sqref="R6"/>
    </sheetView>
  </sheetViews>
  <sheetFormatPr defaultRowHeight="15" x14ac:dyDescent="0.25"/>
  <cols>
    <col min="1" max="1" width="30.42578125" style="129" customWidth="1"/>
    <col min="2" max="2" width="11.140625" style="130" customWidth="1"/>
    <col min="3" max="3" width="9.85546875" style="130" customWidth="1"/>
    <col min="4" max="4" width="23" style="129" customWidth="1"/>
    <col min="5" max="5" width="17" style="129" customWidth="1"/>
    <col min="6" max="6" width="16.5703125" style="129" customWidth="1"/>
    <col min="7" max="7" width="17.5703125" style="129" customWidth="1"/>
    <col min="8" max="8" width="17.42578125" style="129" customWidth="1"/>
    <col min="9" max="10" width="9.140625" style="132"/>
    <col min="11" max="11" width="11.5703125" style="133" bestFit="1" customWidth="1"/>
    <col min="12" max="12" width="14.7109375" style="132" customWidth="1"/>
    <col min="13" max="13" width="12.140625" style="132" customWidth="1"/>
    <col min="14" max="14" width="12.42578125" style="132" customWidth="1"/>
    <col min="15" max="15" width="9.140625" style="132"/>
    <col min="16" max="16" width="10.85546875" style="132" customWidth="1"/>
    <col min="17" max="27" width="9.140625" style="132"/>
    <col min="28" max="28" width="12.140625" style="132" customWidth="1"/>
    <col min="29" max="34" width="9.140625" style="132"/>
    <col min="35" max="35" width="9.140625" style="5" hidden="1" customWidth="1"/>
    <col min="36" max="38" width="9.140625" style="6" hidden="1" customWidth="1"/>
    <col min="39" max="39" width="9.140625" hidden="1" customWidth="1"/>
    <col min="40" max="40" width="11.140625" hidden="1" customWidth="1"/>
    <col min="41" max="43" width="9.140625" hidden="1" customWidth="1"/>
    <col min="44" max="44" width="8.85546875" hidden="1" customWidth="1"/>
    <col min="45" max="50" width="9.140625" hidden="1" customWidth="1"/>
    <col min="51" max="56" width="0" hidden="1" customWidth="1"/>
    <col min="58" max="79" width="0" hidden="1" customWidth="1"/>
  </cols>
  <sheetData>
    <row r="1" spans="1:79" s="5" customFormat="1" x14ac:dyDescent="0.25">
      <c r="A1" s="13"/>
      <c r="B1" s="14"/>
      <c r="C1" s="14"/>
      <c r="D1" s="13"/>
      <c r="E1" s="13"/>
      <c r="F1" s="13"/>
      <c r="G1" s="13"/>
      <c r="H1" s="13"/>
      <c r="I1" s="14"/>
      <c r="J1" s="14"/>
      <c r="K1" s="13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8"/>
      <c r="AJ1" s="9"/>
      <c r="AK1" s="9"/>
      <c r="AL1" s="9"/>
      <c r="AU1" s="5" t="s">
        <v>35</v>
      </c>
    </row>
    <row r="2" spans="1:79" s="5" customFormat="1" x14ac:dyDescent="0.25">
      <c r="A2" s="13"/>
      <c r="B2" s="14"/>
      <c r="C2" s="14"/>
      <c r="D2" s="13"/>
      <c r="E2" s="13"/>
      <c r="F2" s="13"/>
      <c r="G2" s="13"/>
      <c r="H2" s="13"/>
      <c r="I2" s="14"/>
      <c r="J2" s="14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8"/>
      <c r="AJ2" s="9"/>
      <c r="AK2" s="9"/>
      <c r="AL2" s="9"/>
    </row>
    <row r="3" spans="1:79" s="5" customFormat="1" x14ac:dyDescent="0.25">
      <c r="A3" s="15" t="s">
        <v>233</v>
      </c>
      <c r="B3" s="14"/>
      <c r="C3" s="14"/>
      <c r="D3" s="13"/>
      <c r="E3" s="13"/>
      <c r="F3" s="13"/>
      <c r="G3" s="13"/>
      <c r="H3" s="13"/>
      <c r="I3" s="14"/>
      <c r="J3" s="14"/>
      <c r="K3" s="1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8"/>
      <c r="AJ3" s="9"/>
      <c r="AK3" s="9"/>
      <c r="AL3" s="9"/>
    </row>
    <row r="4" spans="1:79" s="5" customFormat="1" x14ac:dyDescent="0.25">
      <c r="A4" s="13" t="s">
        <v>234</v>
      </c>
      <c r="B4" s="14"/>
      <c r="C4" s="14"/>
      <c r="D4" s="13"/>
      <c r="E4" s="13"/>
      <c r="F4" s="13"/>
      <c r="G4" s="13"/>
      <c r="H4" s="13"/>
      <c r="I4" s="14"/>
      <c r="J4" s="14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8"/>
      <c r="AJ4" s="9"/>
      <c r="AK4" s="9"/>
      <c r="AL4" s="9"/>
    </row>
    <row r="5" spans="1:79" s="5" customFormat="1" x14ac:dyDescent="0.25">
      <c r="A5" s="13" t="s">
        <v>235</v>
      </c>
      <c r="B5" s="14"/>
      <c r="C5" s="14"/>
      <c r="D5" s="13"/>
      <c r="E5" s="13"/>
      <c r="F5" s="13"/>
      <c r="G5" s="13"/>
      <c r="H5" s="13"/>
      <c r="I5" s="14"/>
      <c r="J5" s="14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8"/>
      <c r="AJ5" s="9"/>
      <c r="AK5" s="9"/>
      <c r="AL5" s="9"/>
    </row>
    <row r="6" spans="1:79" s="5" customFormat="1" x14ac:dyDescent="0.25">
      <c r="A6" s="13" t="s">
        <v>236</v>
      </c>
      <c r="B6" s="14"/>
      <c r="C6" s="14"/>
      <c r="D6" s="13"/>
      <c r="E6" s="13"/>
      <c r="F6" s="13"/>
      <c r="G6" s="13"/>
      <c r="H6" s="13"/>
      <c r="I6" s="14"/>
      <c r="J6" s="14"/>
      <c r="K6" s="1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8"/>
      <c r="AJ6" s="9"/>
      <c r="AK6" s="9"/>
      <c r="AL6" s="9"/>
    </row>
    <row r="7" spans="1:79" s="5" customFormat="1" ht="54.75" customHeight="1" thickBot="1" x14ac:dyDescent="0.3">
      <c r="A7" s="13"/>
      <c r="B7" s="14"/>
      <c r="C7" s="14"/>
      <c r="D7" s="13"/>
      <c r="E7" s="13"/>
      <c r="F7" s="13"/>
      <c r="G7" s="13"/>
      <c r="H7" s="13"/>
      <c r="I7" s="14"/>
      <c r="J7" s="14"/>
      <c r="K7" s="1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8"/>
      <c r="AJ7" s="9"/>
      <c r="AK7" s="9"/>
      <c r="AL7" s="9"/>
    </row>
    <row r="8" spans="1:79" s="5" customFormat="1" ht="54.75" customHeight="1" thickBot="1" x14ac:dyDescent="0.3">
      <c r="A8" s="16" t="s">
        <v>0</v>
      </c>
      <c r="B8" s="17" t="s">
        <v>231</v>
      </c>
      <c r="C8" s="17" t="s">
        <v>232</v>
      </c>
      <c r="D8" s="18" t="s">
        <v>6</v>
      </c>
      <c r="E8" s="18" t="s">
        <v>1</v>
      </c>
      <c r="F8" s="18" t="s">
        <v>2</v>
      </c>
      <c r="G8" s="18" t="s">
        <v>3</v>
      </c>
      <c r="H8" s="18" t="s">
        <v>4</v>
      </c>
      <c r="I8" s="19" t="s">
        <v>8</v>
      </c>
      <c r="J8" s="20" t="s">
        <v>11</v>
      </c>
      <c r="K8" s="16" t="s">
        <v>12</v>
      </c>
      <c r="L8" s="19" t="s">
        <v>10</v>
      </c>
      <c r="M8" s="19" t="s">
        <v>5</v>
      </c>
      <c r="N8" s="21" t="s">
        <v>13</v>
      </c>
      <c r="O8" s="22" t="s">
        <v>14</v>
      </c>
      <c r="P8" s="19" t="s">
        <v>15</v>
      </c>
      <c r="Q8" s="21" t="s">
        <v>43</v>
      </c>
      <c r="R8" s="22" t="s">
        <v>19</v>
      </c>
      <c r="S8" s="19" t="s">
        <v>20</v>
      </c>
      <c r="T8" s="19" t="s">
        <v>21</v>
      </c>
      <c r="U8" s="21" t="s">
        <v>22</v>
      </c>
      <c r="V8" s="22" t="s">
        <v>16</v>
      </c>
      <c r="W8" s="19" t="s">
        <v>17</v>
      </c>
      <c r="X8" s="19" t="s">
        <v>18</v>
      </c>
      <c r="Y8" s="21" t="s">
        <v>42</v>
      </c>
      <c r="Z8" s="22" t="s">
        <v>23</v>
      </c>
      <c r="AA8" s="19" t="s">
        <v>24</v>
      </c>
      <c r="AB8" s="19" t="s">
        <v>25</v>
      </c>
      <c r="AC8" s="21" t="s">
        <v>26</v>
      </c>
      <c r="AD8" s="22" t="s">
        <v>27</v>
      </c>
      <c r="AE8" s="19" t="s">
        <v>28</v>
      </c>
      <c r="AF8" s="19" t="s">
        <v>29</v>
      </c>
      <c r="AG8" s="21" t="s">
        <v>9</v>
      </c>
      <c r="AH8" s="23" t="s">
        <v>30</v>
      </c>
      <c r="AI8" s="10"/>
      <c r="AJ8" s="6"/>
      <c r="AK8" s="6"/>
      <c r="AL8" s="6"/>
      <c r="BH8" s="5" t="s">
        <v>228</v>
      </c>
      <c r="BI8" s="5" t="s">
        <v>225</v>
      </c>
      <c r="BJ8" s="5" t="s">
        <v>218</v>
      </c>
      <c r="BK8" s="5" t="s">
        <v>219</v>
      </c>
      <c r="BL8" s="5" t="s">
        <v>220</v>
      </c>
      <c r="BM8" s="5" t="s">
        <v>221</v>
      </c>
      <c r="BN8" s="5" t="s">
        <v>222</v>
      </c>
      <c r="BO8" s="5" t="s">
        <v>229</v>
      </c>
      <c r="BP8" s="5" t="s">
        <v>230</v>
      </c>
      <c r="BR8" s="5">
        <v>1</v>
      </c>
      <c r="BS8" s="5">
        <v>2</v>
      </c>
      <c r="BT8" s="5">
        <v>3</v>
      </c>
      <c r="BU8" s="5">
        <v>4</v>
      </c>
      <c r="BV8" s="5">
        <v>5</v>
      </c>
      <c r="BW8" s="5">
        <v>6</v>
      </c>
      <c r="BX8" s="5">
        <v>7</v>
      </c>
      <c r="BY8" s="5">
        <v>8</v>
      </c>
      <c r="BZ8" s="5">
        <v>9</v>
      </c>
    </row>
    <row r="9" spans="1:79" x14ac:dyDescent="0.25">
      <c r="A9" s="24" t="s">
        <v>36</v>
      </c>
      <c r="B9" s="25">
        <v>1</v>
      </c>
      <c r="C9" s="25">
        <v>1</v>
      </c>
      <c r="D9" s="24" t="s">
        <v>7</v>
      </c>
      <c r="E9" s="24" t="s">
        <v>151</v>
      </c>
      <c r="F9" s="24" t="s">
        <v>152</v>
      </c>
      <c r="G9" s="24" t="s">
        <v>153</v>
      </c>
      <c r="H9" s="24"/>
      <c r="I9" s="26">
        <f t="shared" ref="I9:I56" si="0">AM9</f>
        <v>23</v>
      </c>
      <c r="J9" s="27">
        <f t="shared" ref="J9:J56" si="1">AR9</f>
        <v>23</v>
      </c>
      <c r="K9" s="28">
        <v>0.375</v>
      </c>
      <c r="L9" s="29">
        <v>0.52777777777777779</v>
      </c>
      <c r="M9" s="30">
        <f t="shared" ref="M9:M51" si="2">L9-K9</f>
        <v>0.15277777777777779</v>
      </c>
      <c r="N9" s="31">
        <v>0.625</v>
      </c>
      <c r="O9" s="32">
        <v>0.39027777777777778</v>
      </c>
      <c r="P9" s="33">
        <f t="shared" ref="P9:P51" si="3">O9-K9</f>
        <v>1.5277777777777779E-2</v>
      </c>
      <c r="Q9" s="34">
        <v>1</v>
      </c>
      <c r="R9" s="35">
        <v>0.44375000000000003</v>
      </c>
      <c r="S9" s="36">
        <v>0.4826388888888889</v>
      </c>
      <c r="T9" s="33">
        <f t="shared" ref="T9:T51" si="4">IF($AH9="boat",($S9-$R9)-$AF9,$S9-$R9)</f>
        <v>2.2222222222222143E-2</v>
      </c>
      <c r="U9" s="37">
        <v>3</v>
      </c>
      <c r="V9" s="32">
        <v>0.39097222222222222</v>
      </c>
      <c r="W9" s="33">
        <v>0.44305555555555554</v>
      </c>
      <c r="X9" s="33">
        <f t="shared" ref="X9:X51" si="5">IF($AH9="trek",($W9-$V9)-$AF9,$W9-$V9)</f>
        <v>5.2083333333333315E-2</v>
      </c>
      <c r="Y9" s="34">
        <v>6</v>
      </c>
      <c r="Z9" s="32">
        <v>0.48472222222222222</v>
      </c>
      <c r="AA9" s="33">
        <v>0.52430555555555558</v>
      </c>
      <c r="AB9" s="33">
        <f t="shared" ref="AB9:AB51" si="6">IF($AH9="bike",($AA9-$Z9)-$AF9,$AA9-$Z9)</f>
        <v>3.9583333333333359E-2</v>
      </c>
      <c r="AC9" s="34">
        <v>8</v>
      </c>
      <c r="AD9" s="32">
        <v>0.45416666666666666</v>
      </c>
      <c r="AE9" s="33">
        <v>0.47083333333333338</v>
      </c>
      <c r="AF9" s="33">
        <f t="shared" ref="AF9:AF51" si="7">AE9-AD9</f>
        <v>1.6666666666666718E-2</v>
      </c>
      <c r="AG9" s="34">
        <v>5</v>
      </c>
      <c r="AH9" s="38" t="str">
        <f>IF(AND(AD9&gt;V9,AE9&lt;W9),"trek",IF(AND(AD9&gt;R9,AD9&lt;S9),"boat",IF(AND(AD9&gt;Z9,AD9&lt;S9),"bike","skipped")))</f>
        <v>boat</v>
      </c>
      <c r="AJ9" s="7"/>
      <c r="AK9" s="7"/>
      <c r="AL9" s="7"/>
      <c r="AM9" s="4">
        <f t="shared" ref="AM9:AM56" si="8">Q9+U9+Y9+AC9+AG9</f>
        <v>23</v>
      </c>
      <c r="AN9" s="2">
        <f t="shared" ref="AN9:AN56" si="9">IF(L9-N9&gt;0,L9-N9,0)</f>
        <v>0</v>
      </c>
      <c r="AO9" s="3">
        <f t="shared" ref="AO9:AO56" si="10">ROUNDUP(AQ9,0)</f>
        <v>0</v>
      </c>
      <c r="AP9" s="3">
        <f t="shared" ref="AP9:AP56" si="11">AN9*1440</f>
        <v>0</v>
      </c>
      <c r="AQ9" s="3">
        <f t="shared" ref="AQ9:AQ48" si="12">AP9/5</f>
        <v>0</v>
      </c>
      <c r="AR9" s="3">
        <f t="shared" ref="AR9:AR56" si="13">AM9-AO9</f>
        <v>23</v>
      </c>
      <c r="AS9" s="1"/>
      <c r="BF9" t="str">
        <f t="shared" ref="BF9:BF16" si="14">A9</f>
        <v>Journey racing</v>
      </c>
      <c r="BH9" s="11">
        <f>O9</f>
        <v>0.39027777777777778</v>
      </c>
      <c r="BI9" s="11">
        <f>R9</f>
        <v>0.44375000000000003</v>
      </c>
      <c r="BJ9" s="11">
        <f>S9</f>
        <v>0.4826388888888889</v>
      </c>
      <c r="BK9" s="11">
        <f>V9</f>
        <v>0.39097222222222222</v>
      </c>
      <c r="BL9" s="11">
        <f>W9</f>
        <v>0.44305555555555554</v>
      </c>
      <c r="BM9" s="11">
        <f>Z9</f>
        <v>0.48472222222222222</v>
      </c>
      <c r="BN9" s="11">
        <f>AA9</f>
        <v>0.52430555555555558</v>
      </c>
      <c r="BO9" s="11">
        <f>AD9</f>
        <v>0.45416666666666666</v>
      </c>
      <c r="BP9" s="11">
        <f>AE9</f>
        <v>0.47083333333333338</v>
      </c>
      <c r="BR9" s="11">
        <f>MIN(BH9:BP9)</f>
        <v>0.39027777777777778</v>
      </c>
      <c r="BS9" s="12">
        <f t="shared" ref="BS9:BZ9" si="15">SMALL($BH9:$BP9,BS$8)</f>
        <v>0.39097222222222222</v>
      </c>
      <c r="BT9" s="12">
        <f t="shared" si="15"/>
        <v>0.44305555555555554</v>
      </c>
      <c r="BU9" s="12">
        <f t="shared" si="15"/>
        <v>0.44375000000000003</v>
      </c>
      <c r="BV9" s="12">
        <f t="shared" si="15"/>
        <v>0.45416666666666666</v>
      </c>
      <c r="BW9" s="12">
        <f t="shared" si="15"/>
        <v>0.47083333333333338</v>
      </c>
      <c r="BX9" s="12">
        <f t="shared" si="15"/>
        <v>0.4826388888888889</v>
      </c>
      <c r="BY9" s="12">
        <f t="shared" si="15"/>
        <v>0.48472222222222222</v>
      </c>
      <c r="BZ9" s="12">
        <f t="shared" si="15"/>
        <v>0.52430555555555558</v>
      </c>
      <c r="CA9" s="12"/>
    </row>
    <row r="10" spans="1:79" x14ac:dyDescent="0.25">
      <c r="A10" s="39" t="s">
        <v>65</v>
      </c>
      <c r="B10" s="40">
        <v>2</v>
      </c>
      <c r="C10" s="40">
        <v>1</v>
      </c>
      <c r="D10" s="39" t="s">
        <v>33</v>
      </c>
      <c r="E10" s="39" t="s">
        <v>186</v>
      </c>
      <c r="F10" s="39" t="s">
        <v>187</v>
      </c>
      <c r="G10" s="39"/>
      <c r="H10" s="39"/>
      <c r="I10" s="41">
        <f t="shared" si="0"/>
        <v>23</v>
      </c>
      <c r="J10" s="42">
        <f t="shared" si="1"/>
        <v>23</v>
      </c>
      <c r="K10" s="43">
        <v>0.3888888888888889</v>
      </c>
      <c r="L10" s="44">
        <v>0.59097222222222223</v>
      </c>
      <c r="M10" s="45">
        <f t="shared" si="2"/>
        <v>0.20208333333333334</v>
      </c>
      <c r="N10" s="46">
        <v>0.63888888888888895</v>
      </c>
      <c r="O10" s="47">
        <v>0.40833333333333338</v>
      </c>
      <c r="P10" s="48">
        <f t="shared" si="3"/>
        <v>1.9444444444444486E-2</v>
      </c>
      <c r="Q10" s="49">
        <v>1</v>
      </c>
      <c r="R10" s="50">
        <v>0.4777777777777778</v>
      </c>
      <c r="S10" s="51">
        <v>0.50555555555555554</v>
      </c>
      <c r="T10" s="48">
        <f t="shared" si="4"/>
        <v>2.7777777777777735E-2</v>
      </c>
      <c r="U10" s="52">
        <v>3</v>
      </c>
      <c r="V10" s="47">
        <v>0.40902777777777777</v>
      </c>
      <c r="W10" s="48">
        <v>0.47500000000000003</v>
      </c>
      <c r="X10" s="48">
        <f t="shared" si="5"/>
        <v>6.5972222222222265E-2</v>
      </c>
      <c r="Y10" s="49">
        <v>6</v>
      </c>
      <c r="Z10" s="47">
        <v>0.50624999999999998</v>
      </c>
      <c r="AA10" s="48">
        <v>0.58472222222222225</v>
      </c>
      <c r="AB10" s="48">
        <f t="shared" si="6"/>
        <v>5.6250000000000022E-2</v>
      </c>
      <c r="AC10" s="49">
        <v>8</v>
      </c>
      <c r="AD10" s="47">
        <v>0.53611111111111109</v>
      </c>
      <c r="AE10" s="48">
        <v>0.55833333333333335</v>
      </c>
      <c r="AF10" s="48">
        <f t="shared" si="7"/>
        <v>2.2222222222222254E-2</v>
      </c>
      <c r="AG10" s="49">
        <v>5</v>
      </c>
      <c r="AH10" s="53" t="str">
        <f>IF(AND(AD10&gt;V10,AE10&lt;W10),"trek",IF(AND(AD10&gt;R10,AD10&lt;S10),"boat",IF(AND(AD10&gt;Z10,AD10&lt;AA10),"bike","skipped")))</f>
        <v>bike</v>
      </c>
      <c r="AJ10" s="7"/>
      <c r="AK10" s="7"/>
      <c r="AL10" s="7"/>
      <c r="AM10" s="4">
        <f t="shared" si="8"/>
        <v>23</v>
      </c>
      <c r="AN10" s="2">
        <f t="shared" si="9"/>
        <v>0</v>
      </c>
      <c r="AO10" s="3">
        <f t="shared" si="10"/>
        <v>0</v>
      </c>
      <c r="AP10" s="3">
        <f t="shared" si="11"/>
        <v>0</v>
      </c>
      <c r="AQ10" s="3">
        <f t="shared" si="12"/>
        <v>0</v>
      </c>
      <c r="AR10" s="3">
        <f t="shared" si="13"/>
        <v>23</v>
      </c>
      <c r="AS10" s="1"/>
      <c r="AU10" t="s">
        <v>7</v>
      </c>
      <c r="BF10" t="str">
        <f t="shared" si="14"/>
        <v>TAJ Brohal</v>
      </c>
      <c r="BH10" s="11">
        <f t="shared" ref="BH10:BH16" si="16">O10</f>
        <v>0.40833333333333338</v>
      </c>
      <c r="BI10" s="11">
        <f t="shared" ref="BI10:BI16" si="17">R10</f>
        <v>0.4777777777777778</v>
      </c>
      <c r="BJ10" s="11">
        <f t="shared" ref="BJ10:BJ16" si="18">S10</f>
        <v>0.50555555555555554</v>
      </c>
      <c r="BK10" s="11">
        <f t="shared" ref="BK10:BK16" si="19">V10</f>
        <v>0.40902777777777777</v>
      </c>
      <c r="BL10" s="11">
        <f t="shared" ref="BL10:BL16" si="20">W10</f>
        <v>0.47500000000000003</v>
      </c>
      <c r="BM10" s="11">
        <f t="shared" ref="BM10:BM16" si="21">Z10</f>
        <v>0.50624999999999998</v>
      </c>
      <c r="BN10" s="11">
        <f t="shared" ref="BN10:BN16" si="22">AA10</f>
        <v>0.58472222222222225</v>
      </c>
      <c r="BO10" s="11">
        <f t="shared" ref="BO10:BO16" si="23">AD10</f>
        <v>0.53611111111111109</v>
      </c>
      <c r="BP10" s="11">
        <f t="shared" ref="BP10:BP16" si="24">AE10</f>
        <v>0.55833333333333335</v>
      </c>
      <c r="BR10" s="11">
        <f t="shared" ref="BR10:BR16" si="25">MIN(BH10:BP10)</f>
        <v>0.40833333333333338</v>
      </c>
      <c r="BS10" s="12">
        <f t="shared" ref="BS10:BZ16" si="26">SMALL($BH10:$BP10,BS$8)</f>
        <v>0.40902777777777777</v>
      </c>
      <c r="BT10" s="12">
        <f t="shared" si="26"/>
        <v>0.47500000000000003</v>
      </c>
      <c r="BU10" s="12">
        <f t="shared" si="26"/>
        <v>0.4777777777777778</v>
      </c>
      <c r="BV10" s="12">
        <f t="shared" si="26"/>
        <v>0.50555555555555554</v>
      </c>
      <c r="BW10" s="12">
        <f t="shared" si="26"/>
        <v>0.50624999999999998</v>
      </c>
      <c r="BX10" s="12">
        <f t="shared" si="26"/>
        <v>0.53611111111111109</v>
      </c>
      <c r="BY10" s="12">
        <f t="shared" si="26"/>
        <v>0.55833333333333335</v>
      </c>
      <c r="BZ10" s="12">
        <f t="shared" si="26"/>
        <v>0.58472222222222225</v>
      </c>
    </row>
    <row r="11" spans="1:79" x14ac:dyDescent="0.25">
      <c r="A11" s="54" t="s">
        <v>38</v>
      </c>
      <c r="B11" s="55">
        <v>3</v>
      </c>
      <c r="C11" s="55">
        <v>1</v>
      </c>
      <c r="D11" s="54" t="s">
        <v>31</v>
      </c>
      <c r="E11" s="54" t="s">
        <v>142</v>
      </c>
      <c r="F11" s="54" t="s">
        <v>143</v>
      </c>
      <c r="G11" s="54" t="s">
        <v>144</v>
      </c>
      <c r="H11" s="54"/>
      <c r="I11" s="56">
        <f t="shared" si="0"/>
        <v>23</v>
      </c>
      <c r="J11" s="57">
        <f t="shared" si="1"/>
        <v>23</v>
      </c>
      <c r="K11" s="58">
        <v>0.375</v>
      </c>
      <c r="L11" s="59">
        <v>0.58333333333333337</v>
      </c>
      <c r="M11" s="60">
        <f t="shared" si="2"/>
        <v>0.20833333333333337</v>
      </c>
      <c r="N11" s="61">
        <v>0.625</v>
      </c>
      <c r="O11" s="62">
        <v>0.3972222222222222</v>
      </c>
      <c r="P11" s="63">
        <f t="shared" si="3"/>
        <v>2.2222222222222199E-2</v>
      </c>
      <c r="Q11" s="64">
        <v>1</v>
      </c>
      <c r="R11" s="65">
        <v>0.47152777777777777</v>
      </c>
      <c r="S11" s="66">
        <v>0.50069444444444444</v>
      </c>
      <c r="T11" s="63">
        <f t="shared" si="4"/>
        <v>2.9166666666666674E-2</v>
      </c>
      <c r="U11" s="67">
        <v>3</v>
      </c>
      <c r="V11" s="62">
        <v>0.50069444444444444</v>
      </c>
      <c r="W11" s="63">
        <v>0.57986111111111105</v>
      </c>
      <c r="X11" s="63">
        <f t="shared" si="5"/>
        <v>7.9166666666666607E-2</v>
      </c>
      <c r="Y11" s="64">
        <v>6</v>
      </c>
      <c r="Z11" s="62">
        <v>0.3979166666666667</v>
      </c>
      <c r="AA11" s="63">
        <v>0.47013888888888888</v>
      </c>
      <c r="AB11" s="63">
        <f t="shared" si="6"/>
        <v>5.3472222222222199E-2</v>
      </c>
      <c r="AC11" s="64">
        <v>8</v>
      </c>
      <c r="AD11" s="62">
        <v>0.42569444444444443</v>
      </c>
      <c r="AE11" s="63">
        <v>0.44444444444444442</v>
      </c>
      <c r="AF11" s="63">
        <f t="shared" si="7"/>
        <v>1.8749999999999989E-2</v>
      </c>
      <c r="AG11" s="64">
        <v>5</v>
      </c>
      <c r="AH11" s="68" t="str">
        <f>IF(AND(AD11&gt;V11,AE11&lt;W11),"trek",IF(AND(AD11&gt;R11,AD11&lt;S11),"boat",IF(AND(AD11&gt;Z11,AD11&lt;S11),"bike","skipped")))</f>
        <v>bike</v>
      </c>
      <c r="AJ11" s="7"/>
      <c r="AK11" s="7"/>
      <c r="AL11" s="7"/>
      <c r="AM11" s="4">
        <f t="shared" si="8"/>
        <v>23</v>
      </c>
      <c r="AN11" s="2">
        <f t="shared" si="9"/>
        <v>0</v>
      </c>
      <c r="AO11" s="3">
        <f t="shared" si="10"/>
        <v>0</v>
      </c>
      <c r="AP11" s="3">
        <f t="shared" si="11"/>
        <v>0</v>
      </c>
      <c r="AQ11" s="3">
        <f t="shared" si="12"/>
        <v>0</v>
      </c>
      <c r="AR11" s="3">
        <f t="shared" si="13"/>
        <v>23</v>
      </c>
      <c r="AS11" s="1"/>
      <c r="AU11" t="s">
        <v>31</v>
      </c>
      <c r="BF11" t="str">
        <f t="shared" si="14"/>
        <v>Bad Decisions</v>
      </c>
      <c r="BH11" s="11">
        <f t="shared" si="16"/>
        <v>0.3972222222222222</v>
      </c>
      <c r="BI11" s="11">
        <f t="shared" si="17"/>
        <v>0.47152777777777777</v>
      </c>
      <c r="BJ11" s="11">
        <f t="shared" si="18"/>
        <v>0.50069444444444444</v>
      </c>
      <c r="BK11" s="11">
        <f t="shared" si="19"/>
        <v>0.50069444444444444</v>
      </c>
      <c r="BL11" s="11">
        <f t="shared" si="20"/>
        <v>0.57986111111111105</v>
      </c>
      <c r="BM11" s="11">
        <f t="shared" si="21"/>
        <v>0.3979166666666667</v>
      </c>
      <c r="BN11" s="11">
        <f t="shared" si="22"/>
        <v>0.47013888888888888</v>
      </c>
      <c r="BO11" s="11">
        <f t="shared" si="23"/>
        <v>0.42569444444444443</v>
      </c>
      <c r="BP11" s="11">
        <f t="shared" si="24"/>
        <v>0.44444444444444442</v>
      </c>
      <c r="BR11" s="11">
        <f t="shared" si="25"/>
        <v>0.3972222222222222</v>
      </c>
      <c r="BS11" s="12">
        <f t="shared" si="26"/>
        <v>0.3979166666666667</v>
      </c>
      <c r="BT11" s="12">
        <f t="shared" si="26"/>
        <v>0.42569444444444443</v>
      </c>
      <c r="BU11" s="12">
        <f t="shared" si="26"/>
        <v>0.44444444444444442</v>
      </c>
      <c r="BV11" s="12">
        <f t="shared" si="26"/>
        <v>0.47013888888888888</v>
      </c>
      <c r="BW11" s="12">
        <f t="shared" si="26"/>
        <v>0.47152777777777777</v>
      </c>
      <c r="BX11" s="12">
        <f t="shared" si="26"/>
        <v>0.50069444444444444</v>
      </c>
      <c r="BY11" s="12">
        <f t="shared" si="26"/>
        <v>0.50069444444444444</v>
      </c>
      <c r="BZ11" s="12">
        <f t="shared" si="26"/>
        <v>0.57986111111111105</v>
      </c>
    </row>
    <row r="12" spans="1:79" x14ac:dyDescent="0.25">
      <c r="A12" s="69" t="s">
        <v>66</v>
      </c>
      <c r="B12" s="70">
        <v>4</v>
      </c>
      <c r="C12" s="70">
        <v>2</v>
      </c>
      <c r="D12" s="69" t="s">
        <v>163</v>
      </c>
      <c r="E12" s="69" t="s">
        <v>199</v>
      </c>
      <c r="F12" s="69" t="s">
        <v>200</v>
      </c>
      <c r="G12" s="69"/>
      <c r="H12" s="69"/>
      <c r="I12" s="71">
        <f t="shared" si="0"/>
        <v>23</v>
      </c>
      <c r="J12" s="72">
        <f t="shared" si="1"/>
        <v>23</v>
      </c>
      <c r="K12" s="73">
        <v>0.3888888888888889</v>
      </c>
      <c r="L12" s="74">
        <v>0.59872685185185182</v>
      </c>
      <c r="M12" s="75">
        <f t="shared" si="2"/>
        <v>0.20983796296296292</v>
      </c>
      <c r="N12" s="76">
        <v>0.63888888888888895</v>
      </c>
      <c r="O12" s="77">
        <v>0.40902777777777777</v>
      </c>
      <c r="P12" s="78">
        <f t="shared" si="3"/>
        <v>2.0138888888888873E-2</v>
      </c>
      <c r="Q12" s="79">
        <v>1</v>
      </c>
      <c r="R12" s="80">
        <v>0.47013888888888888</v>
      </c>
      <c r="S12" s="81">
        <v>0.52500000000000002</v>
      </c>
      <c r="T12" s="78">
        <f t="shared" si="4"/>
        <v>3.1944444444444497E-2</v>
      </c>
      <c r="U12" s="82">
        <v>3</v>
      </c>
      <c r="V12" s="77">
        <v>0.40902777777777777</v>
      </c>
      <c r="W12" s="78">
        <v>0.46875</v>
      </c>
      <c r="X12" s="78">
        <f t="shared" si="5"/>
        <v>5.9722222222222232E-2</v>
      </c>
      <c r="Y12" s="79">
        <v>6</v>
      </c>
      <c r="Z12" s="77">
        <v>0.53333333333333333</v>
      </c>
      <c r="AA12" s="78">
        <v>0.59375</v>
      </c>
      <c r="AB12" s="78">
        <f t="shared" si="6"/>
        <v>6.0416666666666674E-2</v>
      </c>
      <c r="AC12" s="79">
        <v>8</v>
      </c>
      <c r="AD12" s="77">
        <v>0.48541666666666666</v>
      </c>
      <c r="AE12" s="78">
        <v>0.5083333333333333</v>
      </c>
      <c r="AF12" s="78">
        <f t="shared" si="7"/>
        <v>2.2916666666666641E-2</v>
      </c>
      <c r="AG12" s="79">
        <v>5</v>
      </c>
      <c r="AH12" s="83" t="str">
        <f>IF(AND(AD12&gt;V12,AE12&lt;W12),"trek",IF(AND(AD12&gt;R12,AD12&lt;S12),"boat",IF(AND(AD12&gt;Z12,AD12&lt;AA12),"bike","skipped")))</f>
        <v>boat</v>
      </c>
      <c r="AJ12" s="7"/>
      <c r="AK12" s="7"/>
      <c r="AL12" s="7"/>
      <c r="AM12" s="4">
        <f t="shared" si="8"/>
        <v>23</v>
      </c>
      <c r="AN12" s="2">
        <f t="shared" si="9"/>
        <v>0</v>
      </c>
      <c r="AO12" s="3">
        <f t="shared" si="10"/>
        <v>0</v>
      </c>
      <c r="AP12" s="3">
        <f t="shared" si="11"/>
        <v>0</v>
      </c>
      <c r="AQ12" s="3">
        <f t="shared" si="12"/>
        <v>0</v>
      </c>
      <c r="AR12" s="3">
        <f t="shared" si="13"/>
        <v>23</v>
      </c>
      <c r="AS12" s="1"/>
      <c r="AU12" t="s">
        <v>32</v>
      </c>
      <c r="BF12" t="str">
        <f t="shared" si="14"/>
        <v>Zia Tracks</v>
      </c>
      <c r="BH12" s="11">
        <f t="shared" si="16"/>
        <v>0.40902777777777777</v>
      </c>
      <c r="BI12" s="11">
        <f t="shared" si="17"/>
        <v>0.47013888888888888</v>
      </c>
      <c r="BJ12" s="11">
        <f t="shared" si="18"/>
        <v>0.52500000000000002</v>
      </c>
      <c r="BK12" s="11">
        <f t="shared" si="19"/>
        <v>0.40902777777777777</v>
      </c>
      <c r="BL12" s="11">
        <f t="shared" si="20"/>
        <v>0.46875</v>
      </c>
      <c r="BM12" s="11">
        <f t="shared" si="21"/>
        <v>0.53333333333333333</v>
      </c>
      <c r="BN12" s="11">
        <f t="shared" si="22"/>
        <v>0.59375</v>
      </c>
      <c r="BO12" s="11">
        <f t="shared" si="23"/>
        <v>0.48541666666666666</v>
      </c>
      <c r="BP12" s="11">
        <f t="shared" si="24"/>
        <v>0.5083333333333333</v>
      </c>
      <c r="BR12" s="11">
        <f t="shared" si="25"/>
        <v>0.40902777777777777</v>
      </c>
      <c r="BS12" s="12">
        <f t="shared" si="26"/>
        <v>0.40902777777777777</v>
      </c>
      <c r="BT12" s="12">
        <f t="shared" si="26"/>
        <v>0.46875</v>
      </c>
      <c r="BU12" s="12">
        <f t="shared" si="26"/>
        <v>0.47013888888888888</v>
      </c>
      <c r="BV12" s="12">
        <f t="shared" si="26"/>
        <v>0.48541666666666666</v>
      </c>
      <c r="BW12" s="12">
        <f t="shared" si="26"/>
        <v>0.5083333333333333</v>
      </c>
      <c r="BX12" s="12">
        <f t="shared" si="26"/>
        <v>0.52500000000000002</v>
      </c>
      <c r="BY12" s="12">
        <f t="shared" si="26"/>
        <v>0.53333333333333333</v>
      </c>
      <c r="BZ12" s="12">
        <f t="shared" si="26"/>
        <v>0.59375</v>
      </c>
    </row>
    <row r="13" spans="1:79" x14ac:dyDescent="0.25">
      <c r="A13" s="69" t="s">
        <v>192</v>
      </c>
      <c r="B13" s="70">
        <v>5</v>
      </c>
      <c r="C13" s="70">
        <v>3</v>
      </c>
      <c r="D13" s="69" t="s">
        <v>163</v>
      </c>
      <c r="E13" s="69" t="s">
        <v>193</v>
      </c>
      <c r="F13" s="69" t="s">
        <v>194</v>
      </c>
      <c r="G13" s="69"/>
      <c r="H13" s="69"/>
      <c r="I13" s="71">
        <f t="shared" si="0"/>
        <v>23</v>
      </c>
      <c r="J13" s="72">
        <f t="shared" si="1"/>
        <v>23</v>
      </c>
      <c r="K13" s="73">
        <v>0.3888888888888889</v>
      </c>
      <c r="L13" s="74">
        <v>0.59930555555555554</v>
      </c>
      <c r="M13" s="75">
        <f t="shared" si="2"/>
        <v>0.21041666666666664</v>
      </c>
      <c r="N13" s="76">
        <v>0.63888888888888895</v>
      </c>
      <c r="O13" s="77">
        <v>0.40625</v>
      </c>
      <c r="P13" s="78">
        <f t="shared" si="3"/>
        <v>1.7361111111111105E-2</v>
      </c>
      <c r="Q13" s="79">
        <v>1</v>
      </c>
      <c r="R13" s="80">
        <v>0.47083333333333338</v>
      </c>
      <c r="S13" s="81">
        <v>0.50069444444444444</v>
      </c>
      <c r="T13" s="78">
        <f t="shared" si="4"/>
        <v>2.9861111111111061E-2</v>
      </c>
      <c r="U13" s="82">
        <v>3</v>
      </c>
      <c r="V13" s="77">
        <v>0.40972222222222227</v>
      </c>
      <c r="W13" s="78">
        <v>0.4694444444444445</v>
      </c>
      <c r="X13" s="78">
        <f t="shared" si="5"/>
        <v>5.9722222222222232E-2</v>
      </c>
      <c r="Y13" s="79">
        <v>6</v>
      </c>
      <c r="Z13" s="77">
        <v>0.51111111111111118</v>
      </c>
      <c r="AA13" s="78">
        <v>0.59444444444444444</v>
      </c>
      <c r="AB13" s="78">
        <f t="shared" si="6"/>
        <v>6.2499999999999889E-2</v>
      </c>
      <c r="AC13" s="79">
        <v>8</v>
      </c>
      <c r="AD13" s="77">
        <v>0.53888888888888886</v>
      </c>
      <c r="AE13" s="78">
        <v>0.55972222222222223</v>
      </c>
      <c r="AF13" s="78">
        <f t="shared" si="7"/>
        <v>2.083333333333337E-2</v>
      </c>
      <c r="AG13" s="79">
        <v>5</v>
      </c>
      <c r="AH13" s="83" t="str">
        <f>IF(AND(AD13&gt;V13,AE13&lt;W13),"trek",IF(AND(AD13&gt;R13,AD13&lt;S13),"boat",IF(AND(AD13&gt;Z13,AD13&lt;AA13),"bike","skipped")))</f>
        <v>bike</v>
      </c>
      <c r="AJ13" s="7"/>
      <c r="AK13" s="7"/>
      <c r="AL13" s="7"/>
      <c r="AM13" s="4">
        <f t="shared" si="8"/>
        <v>23</v>
      </c>
      <c r="AN13" s="2">
        <f t="shared" si="9"/>
        <v>0</v>
      </c>
      <c r="AO13" s="3">
        <f t="shared" si="10"/>
        <v>0</v>
      </c>
      <c r="AP13" s="3">
        <f t="shared" si="11"/>
        <v>0</v>
      </c>
      <c r="AQ13" s="3">
        <f t="shared" si="12"/>
        <v>0</v>
      </c>
      <c r="AR13" s="3">
        <f t="shared" si="13"/>
        <v>23</v>
      </c>
      <c r="AS13" s="1"/>
      <c r="AU13" t="s">
        <v>33</v>
      </c>
      <c r="BF13" t="str">
        <f t="shared" si="14"/>
        <v>Things Stranger</v>
      </c>
      <c r="BH13" s="11">
        <f t="shared" si="16"/>
        <v>0.40625</v>
      </c>
      <c r="BI13" s="11">
        <f t="shared" si="17"/>
        <v>0.47083333333333338</v>
      </c>
      <c r="BJ13" s="11">
        <f t="shared" si="18"/>
        <v>0.50069444444444444</v>
      </c>
      <c r="BK13" s="11">
        <f t="shared" si="19"/>
        <v>0.40972222222222227</v>
      </c>
      <c r="BL13" s="11">
        <f t="shared" si="20"/>
        <v>0.4694444444444445</v>
      </c>
      <c r="BM13" s="11">
        <f t="shared" si="21"/>
        <v>0.51111111111111118</v>
      </c>
      <c r="BN13" s="11">
        <f t="shared" si="22"/>
        <v>0.59444444444444444</v>
      </c>
      <c r="BO13" s="11">
        <f t="shared" si="23"/>
        <v>0.53888888888888886</v>
      </c>
      <c r="BP13" s="11">
        <f t="shared" si="24"/>
        <v>0.55972222222222223</v>
      </c>
      <c r="BR13" s="11">
        <f t="shared" si="25"/>
        <v>0.40625</v>
      </c>
      <c r="BS13" s="12">
        <f t="shared" si="26"/>
        <v>0.40972222222222227</v>
      </c>
      <c r="BT13" s="12">
        <f t="shared" si="26"/>
        <v>0.4694444444444445</v>
      </c>
      <c r="BU13" s="12">
        <f t="shared" si="26"/>
        <v>0.47083333333333338</v>
      </c>
      <c r="BV13" s="12">
        <f t="shared" si="26"/>
        <v>0.50069444444444444</v>
      </c>
      <c r="BW13" s="12">
        <f t="shared" si="26"/>
        <v>0.51111111111111118</v>
      </c>
      <c r="BX13" s="12">
        <f t="shared" si="26"/>
        <v>0.53888888888888886</v>
      </c>
      <c r="BY13" s="12">
        <f t="shared" si="26"/>
        <v>0.55972222222222223</v>
      </c>
      <c r="BZ13" s="12">
        <f t="shared" si="26"/>
        <v>0.59444444444444444</v>
      </c>
    </row>
    <row r="14" spans="1:79" x14ac:dyDescent="0.25">
      <c r="A14" s="39" t="s">
        <v>68</v>
      </c>
      <c r="B14" s="40">
        <v>6</v>
      </c>
      <c r="C14" s="40">
        <v>4</v>
      </c>
      <c r="D14" s="39" t="s">
        <v>33</v>
      </c>
      <c r="E14" s="39" t="s">
        <v>184</v>
      </c>
      <c r="F14" s="39" t="s">
        <v>185</v>
      </c>
      <c r="G14" s="39"/>
      <c r="H14" s="39"/>
      <c r="I14" s="41">
        <f t="shared" si="0"/>
        <v>23</v>
      </c>
      <c r="J14" s="42">
        <f t="shared" si="1"/>
        <v>23</v>
      </c>
      <c r="K14" s="43">
        <v>0.3888888888888889</v>
      </c>
      <c r="L14" s="44">
        <v>0.60040509259259256</v>
      </c>
      <c r="M14" s="45">
        <f t="shared" si="2"/>
        <v>0.21151620370370366</v>
      </c>
      <c r="N14" s="46">
        <v>0.63888888888888895</v>
      </c>
      <c r="O14" s="47">
        <v>0.40833333333333338</v>
      </c>
      <c r="P14" s="48">
        <f t="shared" si="3"/>
        <v>1.9444444444444486E-2</v>
      </c>
      <c r="Q14" s="49">
        <v>1</v>
      </c>
      <c r="R14" s="50">
        <v>0.56736111111111109</v>
      </c>
      <c r="S14" s="51">
        <v>0.59513888888888888</v>
      </c>
      <c r="T14" s="48">
        <f t="shared" si="4"/>
        <v>2.777777777777779E-2</v>
      </c>
      <c r="U14" s="52">
        <v>3</v>
      </c>
      <c r="V14" s="47">
        <v>0.40833333333333338</v>
      </c>
      <c r="W14" s="48">
        <v>0.47222222222222227</v>
      </c>
      <c r="X14" s="48">
        <f t="shared" si="5"/>
        <v>6.3888888888888884E-2</v>
      </c>
      <c r="Y14" s="49">
        <v>6</v>
      </c>
      <c r="Z14" s="47">
        <v>0.4597222222222222</v>
      </c>
      <c r="AA14" s="48">
        <v>0.56666666666666665</v>
      </c>
      <c r="AB14" s="48">
        <f t="shared" si="6"/>
        <v>8.0555555555555547E-2</v>
      </c>
      <c r="AC14" s="49">
        <v>8</v>
      </c>
      <c r="AD14" s="47">
        <v>0.5131944444444444</v>
      </c>
      <c r="AE14" s="48">
        <v>0.5395833333333333</v>
      </c>
      <c r="AF14" s="48">
        <f t="shared" si="7"/>
        <v>2.6388888888888906E-2</v>
      </c>
      <c r="AG14" s="49">
        <v>5</v>
      </c>
      <c r="AH14" s="53" t="str">
        <f>IF(AND(AD14&gt;V14,AE14&lt;W14),"trek",IF(AND(AD14&gt;R14,AD14&lt;S14),"boat",IF(AND(AD14&gt;Z14,AD14&lt;AA14),"bike","skipped")))</f>
        <v>bike</v>
      </c>
      <c r="AJ14" s="7"/>
      <c r="AK14" s="7"/>
      <c r="AL14" s="7"/>
      <c r="AM14" s="4">
        <f t="shared" si="8"/>
        <v>23</v>
      </c>
      <c r="AN14" s="2">
        <f t="shared" si="9"/>
        <v>0</v>
      </c>
      <c r="AO14" s="3">
        <f t="shared" si="10"/>
        <v>0</v>
      </c>
      <c r="AP14" s="3">
        <f t="shared" si="11"/>
        <v>0</v>
      </c>
      <c r="AQ14" s="3">
        <f t="shared" si="12"/>
        <v>0</v>
      </c>
      <c r="AR14" s="3">
        <f t="shared" si="13"/>
        <v>23</v>
      </c>
      <c r="AS14" s="1"/>
      <c r="AU14" t="s">
        <v>34</v>
      </c>
      <c r="BF14" t="str">
        <f t="shared" si="14"/>
        <v>Paddle Faster</v>
      </c>
      <c r="BH14" s="11">
        <f t="shared" si="16"/>
        <v>0.40833333333333338</v>
      </c>
      <c r="BI14" s="11">
        <f t="shared" si="17"/>
        <v>0.56736111111111109</v>
      </c>
      <c r="BJ14" s="11">
        <f t="shared" si="18"/>
        <v>0.59513888888888888</v>
      </c>
      <c r="BK14" s="11">
        <f t="shared" si="19"/>
        <v>0.40833333333333338</v>
      </c>
      <c r="BL14" s="11">
        <f t="shared" si="20"/>
        <v>0.47222222222222227</v>
      </c>
      <c r="BM14" s="11">
        <f t="shared" si="21"/>
        <v>0.4597222222222222</v>
      </c>
      <c r="BN14" s="11">
        <f t="shared" si="22"/>
        <v>0.56666666666666665</v>
      </c>
      <c r="BO14" s="11">
        <f t="shared" si="23"/>
        <v>0.5131944444444444</v>
      </c>
      <c r="BP14" s="11">
        <f t="shared" si="24"/>
        <v>0.5395833333333333</v>
      </c>
      <c r="BR14" s="11">
        <f t="shared" si="25"/>
        <v>0.40833333333333338</v>
      </c>
      <c r="BS14" s="12">
        <f t="shared" si="26"/>
        <v>0.40833333333333338</v>
      </c>
      <c r="BT14" s="12">
        <f t="shared" si="26"/>
        <v>0.4597222222222222</v>
      </c>
      <c r="BU14" s="12">
        <f t="shared" si="26"/>
        <v>0.47222222222222227</v>
      </c>
      <c r="BV14" s="12">
        <f t="shared" si="26"/>
        <v>0.5131944444444444</v>
      </c>
      <c r="BW14" s="12">
        <f t="shared" si="26"/>
        <v>0.5395833333333333</v>
      </c>
      <c r="BX14" s="12">
        <f t="shared" si="26"/>
        <v>0.56666666666666665</v>
      </c>
      <c r="BY14" s="12">
        <f t="shared" si="26"/>
        <v>0.56736111111111109</v>
      </c>
      <c r="BZ14" s="12">
        <f t="shared" si="26"/>
        <v>0.59513888888888888</v>
      </c>
    </row>
    <row r="15" spans="1:79" x14ac:dyDescent="0.25">
      <c r="A15" s="69" t="s">
        <v>71</v>
      </c>
      <c r="B15" s="70">
        <v>7</v>
      </c>
      <c r="C15" s="70">
        <v>5</v>
      </c>
      <c r="D15" s="69" t="s">
        <v>163</v>
      </c>
      <c r="E15" s="69" t="s">
        <v>197</v>
      </c>
      <c r="F15" s="69" t="s">
        <v>198</v>
      </c>
      <c r="G15" s="69"/>
      <c r="H15" s="69"/>
      <c r="I15" s="71">
        <f t="shared" si="0"/>
        <v>23</v>
      </c>
      <c r="J15" s="72">
        <f t="shared" si="1"/>
        <v>23</v>
      </c>
      <c r="K15" s="73">
        <v>0.3888888888888889</v>
      </c>
      <c r="L15" s="74">
        <v>0.60416666666666663</v>
      </c>
      <c r="M15" s="75">
        <f t="shared" si="2"/>
        <v>0.21527777777777773</v>
      </c>
      <c r="N15" s="76">
        <v>0.63888888888888895</v>
      </c>
      <c r="O15" s="77">
        <v>0.41250000000000003</v>
      </c>
      <c r="P15" s="78">
        <f t="shared" si="3"/>
        <v>2.3611111111111138E-2</v>
      </c>
      <c r="Q15" s="79">
        <v>1</v>
      </c>
      <c r="R15" s="80">
        <v>0.49722222222222223</v>
      </c>
      <c r="S15" s="81">
        <v>0.52708333333333335</v>
      </c>
      <c r="T15" s="78">
        <f t="shared" si="4"/>
        <v>2.9861111111111116E-2</v>
      </c>
      <c r="U15" s="82">
        <v>3</v>
      </c>
      <c r="V15" s="77">
        <v>0.52777777777777779</v>
      </c>
      <c r="W15" s="78">
        <v>0.59861111111111109</v>
      </c>
      <c r="X15" s="78">
        <f t="shared" si="5"/>
        <v>7.0833333333333304E-2</v>
      </c>
      <c r="Y15" s="79">
        <v>6</v>
      </c>
      <c r="Z15" s="77">
        <v>0.41250000000000003</v>
      </c>
      <c r="AA15" s="78">
        <v>0.49374999999999997</v>
      </c>
      <c r="AB15" s="78">
        <f t="shared" si="6"/>
        <v>5.9722222222222121E-2</v>
      </c>
      <c r="AC15" s="79">
        <v>8</v>
      </c>
      <c r="AD15" s="77">
        <v>0.44027777777777777</v>
      </c>
      <c r="AE15" s="78">
        <v>0.46180555555555558</v>
      </c>
      <c r="AF15" s="78">
        <f t="shared" si="7"/>
        <v>2.1527777777777812E-2</v>
      </c>
      <c r="AG15" s="79">
        <v>5</v>
      </c>
      <c r="AH15" s="83" t="str">
        <f>IF(AND(AD15&gt;V15,AE15&lt;W15),"trek",IF(AND(AD15&gt;R15,AD15&lt;S15),"boat",IF(AND(AD15&gt;Z15,AD15&lt;AA15),"bike","skipped")))</f>
        <v>bike</v>
      </c>
      <c r="AJ15" s="7"/>
      <c r="AK15" s="7"/>
      <c r="AL15" s="7"/>
      <c r="AM15" s="4">
        <f t="shared" si="8"/>
        <v>23</v>
      </c>
      <c r="AN15" s="2">
        <f t="shared" si="9"/>
        <v>0</v>
      </c>
      <c r="AO15" s="3">
        <f t="shared" si="10"/>
        <v>0</v>
      </c>
      <c r="AP15" s="3">
        <f t="shared" si="11"/>
        <v>0</v>
      </c>
      <c r="AQ15" s="3">
        <f t="shared" si="12"/>
        <v>0</v>
      </c>
      <c r="AR15" s="3">
        <f t="shared" si="13"/>
        <v>23</v>
      </c>
      <c r="AS15" s="1"/>
      <c r="AU15" t="s">
        <v>163</v>
      </c>
      <c r="BF15" t="str">
        <f t="shared" si="14"/>
        <v>Why do you ride like you run</v>
      </c>
      <c r="BH15" s="11">
        <f t="shared" si="16"/>
        <v>0.41250000000000003</v>
      </c>
      <c r="BI15" s="11">
        <f t="shared" si="17"/>
        <v>0.49722222222222223</v>
      </c>
      <c r="BJ15" s="11">
        <f t="shared" si="18"/>
        <v>0.52708333333333335</v>
      </c>
      <c r="BK15" s="11">
        <f t="shared" si="19"/>
        <v>0.52777777777777779</v>
      </c>
      <c r="BL15" s="11">
        <f t="shared" si="20"/>
        <v>0.59861111111111109</v>
      </c>
      <c r="BM15" s="11">
        <f t="shared" si="21"/>
        <v>0.41250000000000003</v>
      </c>
      <c r="BN15" s="11">
        <f t="shared" si="22"/>
        <v>0.49374999999999997</v>
      </c>
      <c r="BO15" s="11">
        <f t="shared" si="23"/>
        <v>0.44027777777777777</v>
      </c>
      <c r="BP15" s="11">
        <f t="shared" si="24"/>
        <v>0.46180555555555558</v>
      </c>
      <c r="BR15" s="11">
        <f t="shared" si="25"/>
        <v>0.41250000000000003</v>
      </c>
      <c r="BS15" s="12">
        <f t="shared" si="26"/>
        <v>0.41250000000000003</v>
      </c>
      <c r="BT15" s="12">
        <f t="shared" si="26"/>
        <v>0.44027777777777777</v>
      </c>
      <c r="BU15" s="12">
        <f t="shared" si="26"/>
        <v>0.46180555555555558</v>
      </c>
      <c r="BV15" s="12">
        <f t="shared" si="26"/>
        <v>0.49374999999999997</v>
      </c>
      <c r="BW15" s="12">
        <f t="shared" si="26"/>
        <v>0.49722222222222223</v>
      </c>
      <c r="BX15" s="12">
        <f t="shared" si="26"/>
        <v>0.52708333333333335</v>
      </c>
      <c r="BY15" s="12">
        <f t="shared" si="26"/>
        <v>0.52777777777777779</v>
      </c>
      <c r="BZ15" s="12">
        <f t="shared" si="26"/>
        <v>0.59861111111111109</v>
      </c>
    </row>
    <row r="16" spans="1:79" x14ac:dyDescent="0.25">
      <c r="A16" s="84" t="s">
        <v>73</v>
      </c>
      <c r="B16" s="85">
        <v>8</v>
      </c>
      <c r="C16" s="85">
        <v>6</v>
      </c>
      <c r="D16" s="84" t="s">
        <v>34</v>
      </c>
      <c r="E16" s="84" t="s">
        <v>159</v>
      </c>
      <c r="F16" s="84" t="s">
        <v>160</v>
      </c>
      <c r="G16" s="84"/>
      <c r="H16" s="84"/>
      <c r="I16" s="86">
        <f t="shared" si="0"/>
        <v>23</v>
      </c>
      <c r="J16" s="87">
        <f t="shared" si="1"/>
        <v>23</v>
      </c>
      <c r="K16" s="88">
        <v>0.3888888888888889</v>
      </c>
      <c r="L16" s="89">
        <v>0.60436342592592596</v>
      </c>
      <c r="M16" s="90">
        <f t="shared" si="2"/>
        <v>0.21547453703703706</v>
      </c>
      <c r="N16" s="91">
        <v>0.63888888888888895</v>
      </c>
      <c r="O16" s="92">
        <v>0.41180555555555554</v>
      </c>
      <c r="P16" s="93">
        <f t="shared" si="3"/>
        <v>2.2916666666666641E-2</v>
      </c>
      <c r="Q16" s="94">
        <v>1</v>
      </c>
      <c r="R16" s="95">
        <v>0.4993055555555555</v>
      </c>
      <c r="S16" s="96">
        <v>0.52152777777777781</v>
      </c>
      <c r="T16" s="93">
        <f t="shared" si="4"/>
        <v>2.222222222222231E-2</v>
      </c>
      <c r="U16" s="97">
        <v>3</v>
      </c>
      <c r="V16" s="92">
        <v>0.52916666666666667</v>
      </c>
      <c r="W16" s="93">
        <v>0.59930555555555554</v>
      </c>
      <c r="X16" s="93">
        <f t="shared" si="5"/>
        <v>7.0138888888888862E-2</v>
      </c>
      <c r="Y16" s="94">
        <v>6</v>
      </c>
      <c r="Z16" s="92">
        <v>0.41180555555555554</v>
      </c>
      <c r="AA16" s="93">
        <v>0.49583333333333335</v>
      </c>
      <c r="AB16" s="93">
        <f t="shared" si="6"/>
        <v>6.4583333333333326E-2</v>
      </c>
      <c r="AC16" s="94">
        <v>8</v>
      </c>
      <c r="AD16" s="92">
        <v>0.45277777777777778</v>
      </c>
      <c r="AE16" s="93">
        <v>0.47222222222222227</v>
      </c>
      <c r="AF16" s="93">
        <f t="shared" si="7"/>
        <v>1.9444444444444486E-2</v>
      </c>
      <c r="AG16" s="94">
        <v>5</v>
      </c>
      <c r="AH16" s="98" t="str">
        <f>IF(AND(AD16&gt;V16,AE16&lt;W16),"trek",IF(AND(AD16&gt;R16,AD16&lt;S16),"boat",IF(AND(AD16&gt;Z16,AD16&lt;S16),"bike","skipped")))</f>
        <v>bike</v>
      </c>
      <c r="AJ16" s="7"/>
      <c r="AK16" s="7"/>
      <c r="AL16" s="7"/>
      <c r="AM16" s="4">
        <f t="shared" si="8"/>
        <v>23</v>
      </c>
      <c r="AN16" s="2">
        <f t="shared" si="9"/>
        <v>0</v>
      </c>
      <c r="AO16" s="3">
        <f t="shared" si="10"/>
        <v>0</v>
      </c>
      <c r="AP16" s="3">
        <f t="shared" si="11"/>
        <v>0</v>
      </c>
      <c r="AQ16" s="3">
        <f t="shared" si="12"/>
        <v>0</v>
      </c>
      <c r="AR16" s="3">
        <f t="shared" si="13"/>
        <v>23</v>
      </c>
      <c r="AS16" s="1"/>
      <c r="BF16" t="str">
        <f t="shared" si="14"/>
        <v>Belt Crew</v>
      </c>
      <c r="BH16" s="11">
        <f t="shared" si="16"/>
        <v>0.41180555555555554</v>
      </c>
      <c r="BI16" s="11">
        <f t="shared" si="17"/>
        <v>0.4993055555555555</v>
      </c>
      <c r="BJ16" s="11">
        <f t="shared" si="18"/>
        <v>0.52152777777777781</v>
      </c>
      <c r="BK16" s="11">
        <f t="shared" si="19"/>
        <v>0.52916666666666667</v>
      </c>
      <c r="BL16" s="11">
        <f t="shared" si="20"/>
        <v>0.59930555555555554</v>
      </c>
      <c r="BM16" s="11">
        <f t="shared" si="21"/>
        <v>0.41180555555555554</v>
      </c>
      <c r="BN16" s="11">
        <f t="shared" si="22"/>
        <v>0.49583333333333335</v>
      </c>
      <c r="BO16" s="11">
        <f t="shared" si="23"/>
        <v>0.45277777777777778</v>
      </c>
      <c r="BP16" s="11">
        <f t="shared" si="24"/>
        <v>0.47222222222222227</v>
      </c>
      <c r="BR16" s="11">
        <f t="shared" si="25"/>
        <v>0.41180555555555554</v>
      </c>
      <c r="BS16" s="12">
        <f t="shared" si="26"/>
        <v>0.41180555555555554</v>
      </c>
      <c r="BT16" s="12">
        <f t="shared" si="26"/>
        <v>0.45277777777777778</v>
      </c>
      <c r="BU16" s="12">
        <f t="shared" si="26"/>
        <v>0.47222222222222227</v>
      </c>
      <c r="BV16" s="12">
        <f t="shared" si="26"/>
        <v>0.49583333333333335</v>
      </c>
      <c r="BW16" s="12">
        <f t="shared" si="26"/>
        <v>0.4993055555555555</v>
      </c>
      <c r="BX16" s="12">
        <f t="shared" si="26"/>
        <v>0.52152777777777781</v>
      </c>
      <c r="BY16" s="12">
        <f t="shared" si="26"/>
        <v>0.52916666666666667</v>
      </c>
      <c r="BZ16" s="12">
        <f t="shared" si="26"/>
        <v>0.59930555555555554</v>
      </c>
    </row>
    <row r="17" spans="1:63" x14ac:dyDescent="0.25">
      <c r="A17" s="69" t="s">
        <v>74</v>
      </c>
      <c r="B17" s="70">
        <v>9</v>
      </c>
      <c r="C17" s="70">
        <v>7</v>
      </c>
      <c r="D17" s="69" t="s">
        <v>163</v>
      </c>
      <c r="E17" s="69" t="s">
        <v>190</v>
      </c>
      <c r="F17" s="69" t="s">
        <v>191</v>
      </c>
      <c r="G17" s="69"/>
      <c r="H17" s="69"/>
      <c r="I17" s="71">
        <f t="shared" si="0"/>
        <v>23</v>
      </c>
      <c r="J17" s="72">
        <f t="shared" si="1"/>
        <v>23</v>
      </c>
      <c r="K17" s="73">
        <v>0.3888888888888889</v>
      </c>
      <c r="L17" s="74">
        <v>0.6069444444444444</v>
      </c>
      <c r="M17" s="75">
        <f t="shared" si="2"/>
        <v>0.2180555555555555</v>
      </c>
      <c r="N17" s="76">
        <v>0.63888888888888895</v>
      </c>
      <c r="O17" s="77">
        <v>0.40763888888888888</v>
      </c>
      <c r="P17" s="78">
        <f t="shared" si="3"/>
        <v>1.8749999999999989E-2</v>
      </c>
      <c r="Q17" s="79">
        <v>1</v>
      </c>
      <c r="R17" s="80">
        <v>0.49236111111111108</v>
      </c>
      <c r="S17" s="81">
        <v>0.5541666666666667</v>
      </c>
      <c r="T17" s="78">
        <f t="shared" si="4"/>
        <v>2.916666666666673E-2</v>
      </c>
      <c r="U17" s="82">
        <v>3</v>
      </c>
      <c r="V17" s="77">
        <v>0.40763888888888888</v>
      </c>
      <c r="W17" s="78">
        <v>0.4916666666666667</v>
      </c>
      <c r="X17" s="78">
        <f t="shared" si="5"/>
        <v>8.4027777777777812E-2</v>
      </c>
      <c r="Y17" s="79">
        <v>6</v>
      </c>
      <c r="Z17" s="77">
        <v>0.55555555555555558</v>
      </c>
      <c r="AA17" s="78">
        <v>0.60347222222222219</v>
      </c>
      <c r="AB17" s="78">
        <f t="shared" si="6"/>
        <v>4.7916666666666607E-2</v>
      </c>
      <c r="AC17" s="79">
        <v>8</v>
      </c>
      <c r="AD17" s="77">
        <v>0.50763888888888886</v>
      </c>
      <c r="AE17" s="78">
        <v>0.54027777777777775</v>
      </c>
      <c r="AF17" s="78">
        <f t="shared" si="7"/>
        <v>3.2638888888888884E-2</v>
      </c>
      <c r="AG17" s="79">
        <v>5</v>
      </c>
      <c r="AH17" s="83" t="str">
        <f>IF(AND(AD17&gt;V17,AE17&lt;W17),"trek",IF(AND(AD17&gt;R17,AD17&lt;S17),"boat",IF(AND(AD17&gt;Z17,AD17&lt;AA17),"bike","skipped")))</f>
        <v>boat</v>
      </c>
      <c r="AJ17" s="7"/>
      <c r="AK17" s="7"/>
      <c r="AL17" s="7"/>
      <c r="AM17" s="4">
        <f t="shared" si="8"/>
        <v>23</v>
      </c>
      <c r="AN17" s="2">
        <f t="shared" si="9"/>
        <v>0</v>
      </c>
      <c r="AO17" s="3">
        <f t="shared" si="10"/>
        <v>0</v>
      </c>
      <c r="AP17" s="3">
        <f t="shared" si="11"/>
        <v>0</v>
      </c>
      <c r="AQ17" s="3">
        <f t="shared" si="12"/>
        <v>0</v>
      </c>
      <c r="AR17" s="3">
        <f t="shared" si="13"/>
        <v>23</v>
      </c>
      <c r="AS17" s="1"/>
    </row>
    <row r="18" spans="1:63" x14ac:dyDescent="0.25">
      <c r="A18" s="99" t="s">
        <v>49</v>
      </c>
      <c r="B18" s="100">
        <v>10</v>
      </c>
      <c r="C18" s="100">
        <v>2</v>
      </c>
      <c r="D18" s="99" t="s">
        <v>32</v>
      </c>
      <c r="E18" s="99" t="s">
        <v>95</v>
      </c>
      <c r="F18" s="99" t="s">
        <v>96</v>
      </c>
      <c r="G18" s="99" t="s">
        <v>97</v>
      </c>
      <c r="H18" s="99" t="s">
        <v>98</v>
      </c>
      <c r="I18" s="101">
        <f t="shared" si="0"/>
        <v>23</v>
      </c>
      <c r="J18" s="102">
        <f t="shared" si="1"/>
        <v>23</v>
      </c>
      <c r="K18" s="103">
        <v>0.375</v>
      </c>
      <c r="L18" s="104">
        <v>0.59791666666666665</v>
      </c>
      <c r="M18" s="105">
        <f t="shared" si="2"/>
        <v>0.22291666666666665</v>
      </c>
      <c r="N18" s="106">
        <v>0.625</v>
      </c>
      <c r="O18" s="107">
        <v>0.39444444444444443</v>
      </c>
      <c r="P18" s="108">
        <f t="shared" si="3"/>
        <v>1.9444444444444431E-2</v>
      </c>
      <c r="Q18" s="109">
        <v>1</v>
      </c>
      <c r="R18" s="110">
        <v>0.56874999999999998</v>
      </c>
      <c r="S18" s="111">
        <v>0.59305555555555556</v>
      </c>
      <c r="T18" s="108">
        <f t="shared" si="4"/>
        <v>2.430555555555558E-2</v>
      </c>
      <c r="U18" s="112">
        <v>3</v>
      </c>
      <c r="V18" s="107">
        <v>0.49583333333333335</v>
      </c>
      <c r="W18" s="108">
        <v>0.56736111111111109</v>
      </c>
      <c r="X18" s="108">
        <f t="shared" si="5"/>
        <v>7.1527777777777746E-2</v>
      </c>
      <c r="Y18" s="109">
        <v>6</v>
      </c>
      <c r="Z18" s="107">
        <v>0.3979166666666667</v>
      </c>
      <c r="AA18" s="108">
        <v>0.48958333333333331</v>
      </c>
      <c r="AB18" s="108">
        <f t="shared" si="6"/>
        <v>5.3472222222222088E-2</v>
      </c>
      <c r="AC18" s="109">
        <v>8</v>
      </c>
      <c r="AD18" s="107">
        <v>0.43124999999999997</v>
      </c>
      <c r="AE18" s="108">
        <v>0.4694444444444445</v>
      </c>
      <c r="AF18" s="108">
        <f t="shared" si="7"/>
        <v>3.8194444444444531E-2</v>
      </c>
      <c r="AG18" s="109">
        <v>5</v>
      </c>
      <c r="AH18" s="113" t="str">
        <f>IF(AND(AD18&gt;V18,AE18&lt;W18),"trek",IF(AND(AD18&gt;R18,AD18&lt;S18),"boat",IF(AND(AD18&gt;Z18,AD18&lt;S18),"bike","skipped")))</f>
        <v>bike</v>
      </c>
      <c r="AJ18" s="7"/>
      <c r="AK18" s="7"/>
      <c r="AL18" s="7"/>
      <c r="AM18" s="4">
        <f t="shared" si="8"/>
        <v>23</v>
      </c>
      <c r="AN18" s="2">
        <f t="shared" si="9"/>
        <v>0</v>
      </c>
      <c r="AO18" s="3">
        <f t="shared" si="10"/>
        <v>0</v>
      </c>
      <c r="AP18" s="3">
        <f t="shared" si="11"/>
        <v>0</v>
      </c>
      <c r="AQ18" s="3">
        <f t="shared" si="12"/>
        <v>0</v>
      </c>
      <c r="AR18" s="3">
        <f t="shared" si="13"/>
        <v>23</v>
      </c>
      <c r="AS18" s="1"/>
    </row>
    <row r="19" spans="1:63" x14ac:dyDescent="0.25">
      <c r="A19" s="114" t="s">
        <v>45</v>
      </c>
      <c r="B19" s="115">
        <v>11</v>
      </c>
      <c r="C19" s="115">
        <v>2</v>
      </c>
      <c r="D19" s="114" t="s">
        <v>7</v>
      </c>
      <c r="E19" s="114" t="s">
        <v>119</v>
      </c>
      <c r="F19" s="114" t="s">
        <v>120</v>
      </c>
      <c r="G19" s="114" t="s">
        <v>121</v>
      </c>
      <c r="H19" s="114" t="s">
        <v>122</v>
      </c>
      <c r="I19" s="116">
        <f t="shared" si="0"/>
        <v>23</v>
      </c>
      <c r="J19" s="117">
        <f t="shared" si="1"/>
        <v>23</v>
      </c>
      <c r="K19" s="118">
        <v>0.375</v>
      </c>
      <c r="L19" s="119">
        <v>0.5991319444444444</v>
      </c>
      <c r="M19" s="120">
        <f t="shared" si="2"/>
        <v>0.2241319444444444</v>
      </c>
      <c r="N19" s="121">
        <v>0.625</v>
      </c>
      <c r="O19" s="122">
        <v>0.39652777777777781</v>
      </c>
      <c r="P19" s="123">
        <f t="shared" si="3"/>
        <v>2.1527777777777812E-2</v>
      </c>
      <c r="Q19" s="124">
        <v>1</v>
      </c>
      <c r="R19" s="125">
        <v>0.4909722222222222</v>
      </c>
      <c r="S19" s="126">
        <v>0.52430555555555558</v>
      </c>
      <c r="T19" s="123">
        <f t="shared" si="4"/>
        <v>3.3333333333333381E-2</v>
      </c>
      <c r="U19" s="127">
        <v>3</v>
      </c>
      <c r="V19" s="122">
        <v>0.53333333333333333</v>
      </c>
      <c r="W19" s="123">
        <v>0.59444444444444444</v>
      </c>
      <c r="X19" s="123">
        <f t="shared" si="5"/>
        <v>6.1111111111111116E-2</v>
      </c>
      <c r="Y19" s="124">
        <v>6</v>
      </c>
      <c r="Z19" s="122">
        <v>0.39652777777777781</v>
      </c>
      <c r="AA19" s="123">
        <v>0.4909722222222222</v>
      </c>
      <c r="AB19" s="123">
        <f t="shared" si="6"/>
        <v>6.458333333333327E-2</v>
      </c>
      <c r="AC19" s="124">
        <v>8</v>
      </c>
      <c r="AD19" s="122">
        <v>0.42152777777777778</v>
      </c>
      <c r="AE19" s="123">
        <v>0.4513888888888889</v>
      </c>
      <c r="AF19" s="123">
        <f t="shared" si="7"/>
        <v>2.9861111111111116E-2</v>
      </c>
      <c r="AG19" s="124">
        <v>5</v>
      </c>
      <c r="AH19" s="128" t="str">
        <f>IF(AND(AD19&gt;V19,AE19&lt;W19),"trek",IF(AND(AD19&gt;R19,AD19&lt;S19),"boat",IF(AND(AD19&gt;Z19,AD19&lt;AA19),"bike","skipped")))</f>
        <v>bike</v>
      </c>
      <c r="AJ19" s="7"/>
      <c r="AK19" s="7"/>
      <c r="AL19" s="7"/>
      <c r="AM19" s="4">
        <f t="shared" si="8"/>
        <v>23</v>
      </c>
      <c r="AN19" s="2">
        <f t="shared" si="9"/>
        <v>0</v>
      </c>
      <c r="AO19" s="3">
        <f t="shared" si="10"/>
        <v>0</v>
      </c>
      <c r="AP19" s="3">
        <f t="shared" si="11"/>
        <v>0</v>
      </c>
      <c r="AQ19" s="3">
        <f t="shared" si="12"/>
        <v>0</v>
      </c>
      <c r="AR19" s="3">
        <f t="shared" si="13"/>
        <v>23</v>
      </c>
      <c r="AS19" s="1"/>
    </row>
    <row r="20" spans="1:63" x14ac:dyDescent="0.25">
      <c r="A20" s="69" t="s">
        <v>62</v>
      </c>
      <c r="B20" s="70">
        <v>12</v>
      </c>
      <c r="C20" s="70">
        <v>8</v>
      </c>
      <c r="D20" s="69" t="s">
        <v>163</v>
      </c>
      <c r="E20" s="69" t="s">
        <v>182</v>
      </c>
      <c r="F20" s="69" t="s">
        <v>183</v>
      </c>
      <c r="G20" s="69"/>
      <c r="H20" s="69"/>
      <c r="I20" s="71">
        <f t="shared" si="0"/>
        <v>23</v>
      </c>
      <c r="J20" s="72">
        <f t="shared" si="1"/>
        <v>23</v>
      </c>
      <c r="K20" s="73">
        <v>0.3888888888888889</v>
      </c>
      <c r="L20" s="74">
        <v>0.61484953703703704</v>
      </c>
      <c r="M20" s="75">
        <f t="shared" si="2"/>
        <v>0.22596064814814815</v>
      </c>
      <c r="N20" s="76">
        <v>0.63888888888888895</v>
      </c>
      <c r="O20" s="77">
        <v>0.40902777777777777</v>
      </c>
      <c r="P20" s="78">
        <f t="shared" si="3"/>
        <v>2.0138888888888873E-2</v>
      </c>
      <c r="Q20" s="79">
        <v>1</v>
      </c>
      <c r="R20" s="80">
        <v>0.5</v>
      </c>
      <c r="S20" s="81">
        <v>0.52708333333333335</v>
      </c>
      <c r="T20" s="78">
        <f t="shared" si="4"/>
        <v>2.7083333333333348E-2</v>
      </c>
      <c r="U20" s="82">
        <v>3</v>
      </c>
      <c r="V20" s="77">
        <v>0.52847222222222223</v>
      </c>
      <c r="W20" s="78">
        <v>0.60902777777777783</v>
      </c>
      <c r="X20" s="78">
        <f t="shared" si="5"/>
        <v>8.0555555555555602E-2</v>
      </c>
      <c r="Y20" s="79">
        <v>6</v>
      </c>
      <c r="Z20" s="77">
        <v>0.40902777777777777</v>
      </c>
      <c r="AA20" s="78">
        <v>0.49791666666666662</v>
      </c>
      <c r="AB20" s="78">
        <f t="shared" si="6"/>
        <v>6.8055555555555536E-2</v>
      </c>
      <c r="AC20" s="79">
        <v>8</v>
      </c>
      <c r="AD20" s="77">
        <v>0.4381944444444445</v>
      </c>
      <c r="AE20" s="78">
        <v>0.45902777777777781</v>
      </c>
      <c r="AF20" s="78">
        <f t="shared" si="7"/>
        <v>2.0833333333333315E-2</v>
      </c>
      <c r="AG20" s="79">
        <v>5</v>
      </c>
      <c r="AH20" s="83" t="str">
        <f>IF(AND(AD20&gt;V20,AE20&lt;W20),"trek",IF(AND(AD20&gt;R20,AD20&lt;S20),"boat",IF(AND(AD20&gt;Z20,AD20&lt;AA20),"bike","skipped")))</f>
        <v>bike</v>
      </c>
      <c r="AJ20" s="7"/>
      <c r="AK20" s="7"/>
      <c r="AL20" s="7"/>
      <c r="AM20" s="4">
        <f t="shared" si="8"/>
        <v>23</v>
      </c>
      <c r="AN20" s="2">
        <f t="shared" si="9"/>
        <v>0</v>
      </c>
      <c r="AO20" s="3">
        <f t="shared" si="10"/>
        <v>0</v>
      </c>
      <c r="AP20" s="3">
        <f t="shared" si="11"/>
        <v>0</v>
      </c>
      <c r="AQ20" s="3">
        <f t="shared" si="12"/>
        <v>0</v>
      </c>
      <c r="AR20" s="3">
        <f t="shared" si="13"/>
        <v>23</v>
      </c>
      <c r="AS20" s="1"/>
    </row>
    <row r="21" spans="1:63" x14ac:dyDescent="0.25">
      <c r="A21" s="114" t="s">
        <v>44</v>
      </c>
      <c r="B21" s="115">
        <v>13</v>
      </c>
      <c r="C21" s="115">
        <v>3</v>
      </c>
      <c r="D21" s="114" t="s">
        <v>7</v>
      </c>
      <c r="E21" s="114" t="s">
        <v>83</v>
      </c>
      <c r="F21" s="114" t="s">
        <v>84</v>
      </c>
      <c r="G21" s="114" t="s">
        <v>85</v>
      </c>
      <c r="H21" s="114" t="s">
        <v>86</v>
      </c>
      <c r="I21" s="116">
        <f t="shared" si="0"/>
        <v>23</v>
      </c>
      <c r="J21" s="117">
        <f t="shared" si="1"/>
        <v>23</v>
      </c>
      <c r="K21" s="118">
        <v>0.375</v>
      </c>
      <c r="L21" s="119">
        <v>0.60138888888888886</v>
      </c>
      <c r="M21" s="120">
        <f t="shared" si="2"/>
        <v>0.22638888888888886</v>
      </c>
      <c r="N21" s="121">
        <v>0.625</v>
      </c>
      <c r="O21" s="122">
        <v>0.3923611111111111</v>
      </c>
      <c r="P21" s="123">
        <f t="shared" si="3"/>
        <v>1.7361111111111105E-2</v>
      </c>
      <c r="Q21" s="124">
        <v>1</v>
      </c>
      <c r="R21" s="125">
        <v>0.45277777777777778</v>
      </c>
      <c r="S21" s="126">
        <v>0.50763888888888886</v>
      </c>
      <c r="T21" s="123">
        <f t="shared" si="4"/>
        <v>3.6111111111111094E-2</v>
      </c>
      <c r="U21" s="127">
        <v>3</v>
      </c>
      <c r="V21" s="122">
        <v>0.3923611111111111</v>
      </c>
      <c r="W21" s="123">
        <v>0.45208333333333334</v>
      </c>
      <c r="X21" s="123">
        <f t="shared" si="5"/>
        <v>5.9722222222222232E-2</v>
      </c>
      <c r="Y21" s="124">
        <v>6</v>
      </c>
      <c r="Z21" s="122">
        <v>0.50902777777777775</v>
      </c>
      <c r="AA21" s="123">
        <v>0.59375</v>
      </c>
      <c r="AB21" s="123">
        <f t="shared" si="6"/>
        <v>8.4722222222222254E-2</v>
      </c>
      <c r="AC21" s="124">
        <v>8</v>
      </c>
      <c r="AD21" s="122">
        <v>0.47013888888888888</v>
      </c>
      <c r="AE21" s="123">
        <v>0.48888888888888887</v>
      </c>
      <c r="AF21" s="123">
        <f t="shared" si="7"/>
        <v>1.8749999999999989E-2</v>
      </c>
      <c r="AG21" s="124">
        <v>5</v>
      </c>
      <c r="AH21" s="128" t="str">
        <f>IF(AND(AD21&gt;V21,AE21&lt;W21),"trek",IF(AND(AD21&gt;R21,AD21&lt;S21),"boat",IF(AND(AD21&gt;Z21,AD21&lt;S21),"bike","skipped")))</f>
        <v>boat</v>
      </c>
      <c r="AJ21" s="7"/>
      <c r="AK21" s="7"/>
      <c r="AL21" s="7"/>
      <c r="AM21" s="4">
        <f t="shared" si="8"/>
        <v>23</v>
      </c>
      <c r="AN21" s="2">
        <f t="shared" si="9"/>
        <v>0</v>
      </c>
      <c r="AO21" s="3">
        <f t="shared" si="10"/>
        <v>0</v>
      </c>
      <c r="AP21" s="3">
        <f t="shared" si="11"/>
        <v>0</v>
      </c>
      <c r="AQ21" s="3">
        <f t="shared" si="12"/>
        <v>0</v>
      </c>
      <c r="AR21" s="3">
        <f t="shared" si="13"/>
        <v>23</v>
      </c>
      <c r="AS21" s="1"/>
      <c r="BH21" s="5" t="str">
        <f>A9</f>
        <v>Journey racing</v>
      </c>
      <c r="BI21" s="5" t="s">
        <v>226</v>
      </c>
      <c r="BJ21" s="5"/>
      <c r="BK21" s="5"/>
    </row>
    <row r="22" spans="1:63" x14ac:dyDescent="0.25">
      <c r="A22" s="54" t="s">
        <v>37</v>
      </c>
      <c r="B22" s="55">
        <v>14</v>
      </c>
      <c r="C22" s="55">
        <v>3</v>
      </c>
      <c r="D22" s="54" t="s">
        <v>31</v>
      </c>
      <c r="E22" s="54" t="s">
        <v>139</v>
      </c>
      <c r="F22" s="54" t="s">
        <v>140</v>
      </c>
      <c r="G22" s="54" t="s">
        <v>141</v>
      </c>
      <c r="H22" s="54"/>
      <c r="I22" s="56">
        <f t="shared" si="0"/>
        <v>23</v>
      </c>
      <c r="J22" s="57">
        <f t="shared" si="1"/>
        <v>23</v>
      </c>
      <c r="K22" s="58">
        <v>0.375</v>
      </c>
      <c r="L22" s="59">
        <v>0.60347222222222219</v>
      </c>
      <c r="M22" s="60">
        <f t="shared" si="2"/>
        <v>0.22847222222222219</v>
      </c>
      <c r="N22" s="61">
        <v>0.625</v>
      </c>
      <c r="O22" s="62">
        <v>0.39652777777777781</v>
      </c>
      <c r="P22" s="63">
        <f t="shared" si="3"/>
        <v>2.1527777777777812E-2</v>
      </c>
      <c r="Q22" s="64">
        <v>1</v>
      </c>
      <c r="R22" s="65">
        <v>0.47291666666666665</v>
      </c>
      <c r="S22" s="66">
        <v>0.50138888888888888</v>
      </c>
      <c r="T22" s="63">
        <f t="shared" si="4"/>
        <v>2.8472222222222232E-2</v>
      </c>
      <c r="U22" s="67">
        <v>3</v>
      </c>
      <c r="V22" s="62">
        <v>0.50694444444444442</v>
      </c>
      <c r="W22" s="63">
        <v>0.59861111111111109</v>
      </c>
      <c r="X22" s="63">
        <f t="shared" si="5"/>
        <v>9.1666666666666674E-2</v>
      </c>
      <c r="Y22" s="64">
        <v>6</v>
      </c>
      <c r="Z22" s="62">
        <v>0.39652777777777781</v>
      </c>
      <c r="AA22" s="63">
        <v>0.47152777777777777</v>
      </c>
      <c r="AB22" s="63">
        <f t="shared" si="6"/>
        <v>5.7638888888888851E-2</v>
      </c>
      <c r="AC22" s="64">
        <v>8</v>
      </c>
      <c r="AD22" s="62">
        <v>0.42569444444444443</v>
      </c>
      <c r="AE22" s="63">
        <v>0.44305555555555554</v>
      </c>
      <c r="AF22" s="63">
        <f t="shared" si="7"/>
        <v>1.7361111111111105E-2</v>
      </c>
      <c r="AG22" s="64">
        <v>5</v>
      </c>
      <c r="AH22" s="68" t="str">
        <f>IF(AND(AD22&gt;V22,AE22&lt;W22),"trek",IF(AND(AD22&gt;R22,AD22&lt;S22),"boat",IF(AND(AD22&gt;Z22,AD22&lt;AA22),"bike","skipped")))</f>
        <v>bike</v>
      </c>
      <c r="AJ22" s="7"/>
      <c r="AK22" s="7"/>
      <c r="AL22" s="7"/>
      <c r="AM22" s="4">
        <f t="shared" si="8"/>
        <v>23</v>
      </c>
      <c r="AN22" s="2">
        <f t="shared" si="9"/>
        <v>0</v>
      </c>
      <c r="AO22" s="3">
        <f t="shared" si="10"/>
        <v>0</v>
      </c>
      <c r="AP22" s="3">
        <f t="shared" si="11"/>
        <v>0</v>
      </c>
      <c r="AQ22" s="3">
        <f t="shared" si="12"/>
        <v>0</v>
      </c>
      <c r="AR22" s="3">
        <f t="shared" si="13"/>
        <v>23</v>
      </c>
      <c r="AS22" s="1"/>
      <c r="BH22" s="11">
        <f>O$9</f>
        <v>0.39027777777777778</v>
      </c>
      <c r="BI22" t="s">
        <v>227</v>
      </c>
      <c r="BK22" s="11"/>
    </row>
    <row r="23" spans="1:63" x14ac:dyDescent="0.25">
      <c r="A23" s="39" t="s">
        <v>64</v>
      </c>
      <c r="B23" s="40">
        <v>15</v>
      </c>
      <c r="C23" s="40">
        <v>9</v>
      </c>
      <c r="D23" s="39" t="s">
        <v>33</v>
      </c>
      <c r="E23" s="39" t="s">
        <v>176</v>
      </c>
      <c r="F23" s="39" t="s">
        <v>177</v>
      </c>
      <c r="G23" s="39"/>
      <c r="H23" s="39"/>
      <c r="I23" s="41">
        <f t="shared" si="0"/>
        <v>23</v>
      </c>
      <c r="J23" s="42">
        <f t="shared" si="1"/>
        <v>23</v>
      </c>
      <c r="K23" s="43">
        <v>0.3888888888888889</v>
      </c>
      <c r="L23" s="44">
        <v>0.62361111111111112</v>
      </c>
      <c r="M23" s="45">
        <f t="shared" si="2"/>
        <v>0.23472222222222222</v>
      </c>
      <c r="N23" s="46">
        <v>0.63888888888888895</v>
      </c>
      <c r="O23" s="47">
        <v>0.41041666666666665</v>
      </c>
      <c r="P23" s="48">
        <f t="shared" si="3"/>
        <v>2.1527777777777757E-2</v>
      </c>
      <c r="Q23" s="49">
        <v>1</v>
      </c>
      <c r="R23" s="50">
        <v>0.58472222222222225</v>
      </c>
      <c r="S23" s="51">
        <v>0.62083333333333335</v>
      </c>
      <c r="T23" s="48">
        <f t="shared" si="4"/>
        <v>3.6111111111111094E-2</v>
      </c>
      <c r="U23" s="52">
        <v>3</v>
      </c>
      <c r="V23" s="47">
        <v>0.41041666666666665</v>
      </c>
      <c r="W23" s="48">
        <v>0.48055555555555557</v>
      </c>
      <c r="X23" s="48">
        <f t="shared" si="5"/>
        <v>7.0138888888888917E-2</v>
      </c>
      <c r="Y23" s="49">
        <v>6</v>
      </c>
      <c r="Z23" s="47">
        <v>0.48125000000000001</v>
      </c>
      <c r="AA23" s="48">
        <v>0.58402777777777781</v>
      </c>
      <c r="AB23" s="48">
        <f t="shared" si="6"/>
        <v>6.3194444444444497E-2</v>
      </c>
      <c r="AC23" s="49">
        <v>8</v>
      </c>
      <c r="AD23" s="47">
        <v>0.50486111111111109</v>
      </c>
      <c r="AE23" s="48">
        <v>0.5444444444444444</v>
      </c>
      <c r="AF23" s="48">
        <f t="shared" si="7"/>
        <v>3.9583333333333304E-2</v>
      </c>
      <c r="AG23" s="49">
        <v>5</v>
      </c>
      <c r="AH23" s="53" t="str">
        <f>IF(AND(AD23&gt;V23,AE23&lt;W23),"trek",IF(AND(AD23&gt;R23,AD23&lt;S23),"boat",IF(AND(AD23&gt;Z23,AD23&lt;AA23),"bike","skipped")))</f>
        <v>bike</v>
      </c>
      <c r="AJ23" s="7"/>
      <c r="AK23" s="7"/>
      <c r="AL23" s="7"/>
      <c r="AM23" s="4">
        <f t="shared" si="8"/>
        <v>23</v>
      </c>
      <c r="AN23" s="2">
        <f t="shared" si="9"/>
        <v>0</v>
      </c>
      <c r="AO23" s="3">
        <f t="shared" si="10"/>
        <v>0</v>
      </c>
      <c r="AP23" s="3">
        <f t="shared" si="11"/>
        <v>0</v>
      </c>
      <c r="AQ23" s="3">
        <f t="shared" si="12"/>
        <v>0</v>
      </c>
      <c r="AR23" s="3">
        <f t="shared" si="13"/>
        <v>23</v>
      </c>
      <c r="AS23" s="1"/>
      <c r="BH23" s="11">
        <f>V$9</f>
        <v>0.39097222222222222</v>
      </c>
      <c r="BI23" t="s">
        <v>219</v>
      </c>
      <c r="BJ23" s="11">
        <f>BH23-BH22</f>
        <v>6.9444444444444198E-4</v>
      </c>
      <c r="BK23" s="11"/>
    </row>
    <row r="24" spans="1:63" x14ac:dyDescent="0.25">
      <c r="A24" s="39" t="s">
        <v>72</v>
      </c>
      <c r="B24" s="40">
        <v>16</v>
      </c>
      <c r="C24" s="40">
        <v>10</v>
      </c>
      <c r="D24" s="39" t="s">
        <v>33</v>
      </c>
      <c r="E24" s="39" t="s">
        <v>168</v>
      </c>
      <c r="F24" s="39" t="s">
        <v>169</v>
      </c>
      <c r="G24" s="39"/>
      <c r="H24" s="39"/>
      <c r="I24" s="41">
        <f t="shared" si="0"/>
        <v>23</v>
      </c>
      <c r="J24" s="42">
        <f t="shared" si="1"/>
        <v>23</v>
      </c>
      <c r="K24" s="43">
        <v>0.3888888888888889</v>
      </c>
      <c r="L24" s="44">
        <v>0.6239351851851852</v>
      </c>
      <c r="M24" s="45">
        <f t="shared" si="2"/>
        <v>0.23504629629629631</v>
      </c>
      <c r="N24" s="46">
        <v>0.63888888888888895</v>
      </c>
      <c r="O24" s="47">
        <v>0.41597222222222219</v>
      </c>
      <c r="P24" s="48">
        <f t="shared" si="3"/>
        <v>2.7083333333333293E-2</v>
      </c>
      <c r="Q24" s="49">
        <v>1</v>
      </c>
      <c r="R24" s="50">
        <v>0.59236111111111112</v>
      </c>
      <c r="S24" s="51">
        <v>0.61944444444444446</v>
      </c>
      <c r="T24" s="48">
        <f t="shared" si="4"/>
        <v>2.7083333333333348E-2</v>
      </c>
      <c r="U24" s="52">
        <v>3</v>
      </c>
      <c r="V24" s="47">
        <v>0.4993055555555555</v>
      </c>
      <c r="W24" s="48">
        <v>0.59027777777777779</v>
      </c>
      <c r="X24" s="48">
        <f t="shared" si="5"/>
        <v>9.0972222222222288E-2</v>
      </c>
      <c r="Y24" s="49">
        <v>6</v>
      </c>
      <c r="Z24" s="47">
        <v>0.40833333333333338</v>
      </c>
      <c r="AA24" s="48">
        <v>0.49791666666666662</v>
      </c>
      <c r="AB24" s="48">
        <f t="shared" si="6"/>
        <v>6.6666666666666541E-2</v>
      </c>
      <c r="AC24" s="49">
        <v>8</v>
      </c>
      <c r="AD24" s="47">
        <v>0.44305555555555554</v>
      </c>
      <c r="AE24" s="48">
        <v>0.46597222222222223</v>
      </c>
      <c r="AF24" s="48">
        <f t="shared" si="7"/>
        <v>2.2916666666666696E-2</v>
      </c>
      <c r="AG24" s="49">
        <v>5</v>
      </c>
      <c r="AH24" s="53" t="str">
        <f>IF(AND(AD24&gt;V24,AE24&lt;W24),"trek",IF(AND(AD24&gt;R24,AD24&lt;S24),"boat",IF(AND(AD24&gt;Z24,AD24&lt;S24),"bike","skipped")))</f>
        <v>bike</v>
      </c>
      <c r="AJ24" s="7"/>
      <c r="AK24" s="7"/>
      <c r="AL24" s="7"/>
      <c r="AM24" s="4">
        <f t="shared" si="8"/>
        <v>23</v>
      </c>
      <c r="AN24" s="2">
        <f t="shared" si="9"/>
        <v>0</v>
      </c>
      <c r="AO24" s="3">
        <f t="shared" si="10"/>
        <v>0</v>
      </c>
      <c r="AP24" s="3">
        <f t="shared" si="11"/>
        <v>0</v>
      </c>
      <c r="AQ24" s="3">
        <f t="shared" si="12"/>
        <v>0</v>
      </c>
      <c r="AR24" s="3">
        <f t="shared" si="13"/>
        <v>23</v>
      </c>
      <c r="AS24" s="1"/>
      <c r="BH24" s="11">
        <f>W$9</f>
        <v>0.44305555555555554</v>
      </c>
      <c r="BI24" t="s">
        <v>220</v>
      </c>
      <c r="BK24" s="11"/>
    </row>
    <row r="25" spans="1:63" x14ac:dyDescent="0.25">
      <c r="A25" s="54" t="s">
        <v>80</v>
      </c>
      <c r="B25" s="55">
        <v>17</v>
      </c>
      <c r="C25" s="55">
        <v>4</v>
      </c>
      <c r="D25" s="54" t="s">
        <v>31</v>
      </c>
      <c r="E25" s="54" t="s">
        <v>127</v>
      </c>
      <c r="F25" s="54" t="s">
        <v>128</v>
      </c>
      <c r="G25" s="54" t="s">
        <v>129</v>
      </c>
      <c r="H25" s="54" t="s">
        <v>130</v>
      </c>
      <c r="I25" s="56">
        <f t="shared" si="0"/>
        <v>23</v>
      </c>
      <c r="J25" s="57">
        <f t="shared" si="1"/>
        <v>23</v>
      </c>
      <c r="K25" s="58">
        <v>0.375</v>
      </c>
      <c r="L25" s="59">
        <v>0.61135416666666664</v>
      </c>
      <c r="M25" s="60">
        <f t="shared" si="2"/>
        <v>0.23635416666666664</v>
      </c>
      <c r="N25" s="61">
        <v>0.625</v>
      </c>
      <c r="O25" s="62">
        <v>0.3979166666666667</v>
      </c>
      <c r="P25" s="63">
        <f t="shared" si="3"/>
        <v>2.2916666666666696E-2</v>
      </c>
      <c r="Q25" s="64">
        <v>1</v>
      </c>
      <c r="R25" s="65">
        <v>0.55069444444444449</v>
      </c>
      <c r="S25" s="66">
        <v>0.60625000000000007</v>
      </c>
      <c r="T25" s="63">
        <f t="shared" si="4"/>
        <v>3.5416666666666652E-2</v>
      </c>
      <c r="U25" s="67">
        <v>3</v>
      </c>
      <c r="V25" s="62">
        <v>0.39930555555555558</v>
      </c>
      <c r="W25" s="63">
        <v>0.47500000000000003</v>
      </c>
      <c r="X25" s="63">
        <f t="shared" si="5"/>
        <v>7.5694444444444453E-2</v>
      </c>
      <c r="Y25" s="64">
        <v>6</v>
      </c>
      <c r="Z25" s="62">
        <v>0.48333333333333334</v>
      </c>
      <c r="AA25" s="63">
        <v>0.54791666666666672</v>
      </c>
      <c r="AB25" s="63">
        <f t="shared" si="6"/>
        <v>6.4583333333333381E-2</v>
      </c>
      <c r="AC25" s="64">
        <v>8</v>
      </c>
      <c r="AD25" s="62">
        <v>0.57013888888888886</v>
      </c>
      <c r="AE25" s="63">
        <v>0.59027777777777779</v>
      </c>
      <c r="AF25" s="63">
        <f t="shared" si="7"/>
        <v>2.0138888888888928E-2</v>
      </c>
      <c r="AG25" s="64">
        <v>5</v>
      </c>
      <c r="AH25" s="68" t="str">
        <f>IF(AND(AD25&gt;V25,AE25&lt;W25),"trek",IF(AND(AD25&gt;R25,AD25&lt;S25),"boat",IF(AND(AD25&gt;Z25,AD25&lt;AA25),"bike","skipped")))</f>
        <v>boat</v>
      </c>
      <c r="AJ25" s="7"/>
      <c r="AK25" s="7"/>
      <c r="AL25" s="7"/>
      <c r="AM25" s="4">
        <f t="shared" si="8"/>
        <v>23</v>
      </c>
      <c r="AN25" s="2">
        <f t="shared" si="9"/>
        <v>0</v>
      </c>
      <c r="AO25" s="3">
        <f t="shared" si="10"/>
        <v>0</v>
      </c>
      <c r="AP25" s="3">
        <f t="shared" si="11"/>
        <v>0</v>
      </c>
      <c r="AQ25" s="3">
        <f t="shared" si="12"/>
        <v>0</v>
      </c>
      <c r="AR25" s="3">
        <f t="shared" si="13"/>
        <v>23</v>
      </c>
      <c r="AS25" s="1"/>
      <c r="BH25" s="11">
        <f>R$9</f>
        <v>0.44375000000000003</v>
      </c>
      <c r="BI25" t="s">
        <v>225</v>
      </c>
      <c r="BJ25" s="11">
        <f>BH25-BH24</f>
        <v>6.9444444444449749E-4</v>
      </c>
      <c r="BK25" s="11"/>
    </row>
    <row r="26" spans="1:63" x14ac:dyDescent="0.25">
      <c r="A26" s="54" t="s">
        <v>79</v>
      </c>
      <c r="B26" s="55">
        <v>18</v>
      </c>
      <c r="C26" s="55">
        <v>5</v>
      </c>
      <c r="D26" s="54" t="s">
        <v>31</v>
      </c>
      <c r="E26" s="54" t="s">
        <v>154</v>
      </c>
      <c r="F26" s="54" t="s">
        <v>155</v>
      </c>
      <c r="G26" s="54" t="s">
        <v>156</v>
      </c>
      <c r="H26" s="54"/>
      <c r="I26" s="56">
        <f t="shared" si="0"/>
        <v>23</v>
      </c>
      <c r="J26" s="57">
        <f t="shared" si="1"/>
        <v>23</v>
      </c>
      <c r="K26" s="58">
        <v>0.375</v>
      </c>
      <c r="L26" s="59">
        <v>0.6149189814814815</v>
      </c>
      <c r="M26" s="60">
        <f t="shared" si="2"/>
        <v>0.2399189814814815</v>
      </c>
      <c r="N26" s="61">
        <v>0.625</v>
      </c>
      <c r="O26" s="62">
        <v>0.39930555555555558</v>
      </c>
      <c r="P26" s="63">
        <f t="shared" si="3"/>
        <v>2.430555555555558E-2</v>
      </c>
      <c r="Q26" s="64">
        <v>1</v>
      </c>
      <c r="R26" s="65">
        <v>0.54999999999999993</v>
      </c>
      <c r="S26" s="66">
        <v>0.61041666666666672</v>
      </c>
      <c r="T26" s="63">
        <f t="shared" si="4"/>
        <v>3.6805555555555647E-2</v>
      </c>
      <c r="U26" s="67">
        <v>3</v>
      </c>
      <c r="V26" s="62">
        <v>0.47222222222222227</v>
      </c>
      <c r="W26" s="63">
        <v>0.54861111111111105</v>
      </c>
      <c r="X26" s="63">
        <f t="shared" si="5"/>
        <v>7.6388888888888784E-2</v>
      </c>
      <c r="Y26" s="64">
        <v>6</v>
      </c>
      <c r="Z26" s="62">
        <v>0.39999999999999997</v>
      </c>
      <c r="AA26" s="63">
        <v>0.47152777777777777</v>
      </c>
      <c r="AB26" s="63">
        <f t="shared" si="6"/>
        <v>7.1527777777777801E-2</v>
      </c>
      <c r="AC26" s="64">
        <v>8</v>
      </c>
      <c r="AD26" s="62">
        <v>0.57152777777777775</v>
      </c>
      <c r="AE26" s="63">
        <v>0.59513888888888888</v>
      </c>
      <c r="AF26" s="63">
        <f t="shared" si="7"/>
        <v>2.3611111111111138E-2</v>
      </c>
      <c r="AG26" s="64">
        <v>5</v>
      </c>
      <c r="AH26" s="68" t="str">
        <f>IF(AND(AD26&gt;V26,AE26&lt;W26),"trek",IF(AND(AD26&gt;R26,AD26&lt;S26),"boat",IF(AND(AD26&gt;Z26,AD26&lt;S26),"bike","skipped")))</f>
        <v>boat</v>
      </c>
      <c r="AJ26" s="7"/>
      <c r="AK26" s="7"/>
      <c r="AL26" s="7"/>
      <c r="AM26" s="4">
        <f t="shared" si="8"/>
        <v>23</v>
      </c>
      <c r="AN26" s="2">
        <f t="shared" si="9"/>
        <v>0</v>
      </c>
      <c r="AO26" s="3">
        <f t="shared" si="10"/>
        <v>0</v>
      </c>
      <c r="AP26" s="3">
        <f t="shared" si="11"/>
        <v>0</v>
      </c>
      <c r="AQ26" s="3">
        <f t="shared" si="12"/>
        <v>0</v>
      </c>
      <c r="AR26" s="3">
        <f t="shared" si="13"/>
        <v>23</v>
      </c>
      <c r="AS26" s="1"/>
      <c r="BH26" s="11">
        <f>AD$9</f>
        <v>0.45416666666666666</v>
      </c>
      <c r="BI26" t="s">
        <v>223</v>
      </c>
      <c r="BK26" s="11"/>
    </row>
    <row r="27" spans="1:63" x14ac:dyDescent="0.25">
      <c r="A27" s="54" t="s">
        <v>39</v>
      </c>
      <c r="B27" s="55">
        <v>19</v>
      </c>
      <c r="C27" s="55">
        <v>6</v>
      </c>
      <c r="D27" s="54" t="s">
        <v>31</v>
      </c>
      <c r="E27" s="54" t="s">
        <v>145</v>
      </c>
      <c r="F27" s="54" t="s">
        <v>146</v>
      </c>
      <c r="G27" s="54" t="s">
        <v>147</v>
      </c>
      <c r="H27" s="54"/>
      <c r="I27" s="56">
        <f t="shared" si="0"/>
        <v>23</v>
      </c>
      <c r="J27" s="57">
        <f t="shared" si="1"/>
        <v>23</v>
      </c>
      <c r="K27" s="58">
        <v>0.375</v>
      </c>
      <c r="L27" s="59">
        <v>0.61875000000000002</v>
      </c>
      <c r="M27" s="60">
        <f t="shared" si="2"/>
        <v>0.24375000000000002</v>
      </c>
      <c r="N27" s="61">
        <v>0.625</v>
      </c>
      <c r="O27" s="62">
        <v>0.41180555555555554</v>
      </c>
      <c r="P27" s="63">
        <f t="shared" si="3"/>
        <v>3.6805555555555536E-2</v>
      </c>
      <c r="Q27" s="64">
        <v>1</v>
      </c>
      <c r="R27" s="65">
        <v>0.50902777777777775</v>
      </c>
      <c r="S27" s="66">
        <v>0.53680555555555554</v>
      </c>
      <c r="T27" s="63">
        <f t="shared" si="4"/>
        <v>2.777777777777779E-2</v>
      </c>
      <c r="U27" s="67">
        <v>3</v>
      </c>
      <c r="V27" s="62">
        <v>0.53680555555555554</v>
      </c>
      <c r="W27" s="63">
        <v>0.61249999999999993</v>
      </c>
      <c r="X27" s="63">
        <f t="shared" si="5"/>
        <v>7.5694444444444398E-2</v>
      </c>
      <c r="Y27" s="64">
        <v>6</v>
      </c>
      <c r="Z27" s="62">
        <v>0.41250000000000003</v>
      </c>
      <c r="AA27" s="63">
        <v>0.50763888888888886</v>
      </c>
      <c r="AB27" s="63">
        <f t="shared" si="6"/>
        <v>6.9444444444444364E-2</v>
      </c>
      <c r="AC27" s="64">
        <v>8</v>
      </c>
      <c r="AD27" s="62">
        <v>0.44513888888888892</v>
      </c>
      <c r="AE27" s="63">
        <v>0.47083333333333338</v>
      </c>
      <c r="AF27" s="63">
        <f t="shared" si="7"/>
        <v>2.5694444444444464E-2</v>
      </c>
      <c r="AG27" s="64">
        <v>5</v>
      </c>
      <c r="AH27" s="68" t="str">
        <f>IF(AND(AD27&gt;V27,AE27&lt;W27),"trek",IF(AND(AD27&gt;R27,AD27&lt;S27),"boat",IF(AND(AD27&gt;Z27,AD27&lt;S27),"bike","skipped")))</f>
        <v>bike</v>
      </c>
      <c r="AJ27" s="7"/>
      <c r="AK27" s="7"/>
      <c r="AL27" s="7"/>
      <c r="AM27" s="4">
        <f t="shared" si="8"/>
        <v>23</v>
      </c>
      <c r="AN27" s="2">
        <f t="shared" si="9"/>
        <v>0</v>
      </c>
      <c r="AO27" s="3">
        <f t="shared" si="10"/>
        <v>0</v>
      </c>
      <c r="AP27" s="3">
        <f t="shared" si="11"/>
        <v>0</v>
      </c>
      <c r="AQ27" s="3">
        <f t="shared" si="12"/>
        <v>0</v>
      </c>
      <c r="AR27" s="3">
        <f t="shared" si="13"/>
        <v>23</v>
      </c>
      <c r="AS27" s="1"/>
      <c r="BH27" s="11">
        <f>AE$9</f>
        <v>0.47083333333333338</v>
      </c>
      <c r="BI27" t="s">
        <v>224</v>
      </c>
      <c r="BJ27" s="11"/>
      <c r="BK27" s="11"/>
    </row>
    <row r="28" spans="1:63" x14ac:dyDescent="0.25">
      <c r="A28" s="39" t="s">
        <v>61</v>
      </c>
      <c r="B28" s="40">
        <v>20</v>
      </c>
      <c r="C28" s="40">
        <v>11</v>
      </c>
      <c r="D28" s="39" t="s">
        <v>33</v>
      </c>
      <c r="E28" s="39" t="s">
        <v>157</v>
      </c>
      <c r="F28" s="39" t="s">
        <v>158</v>
      </c>
      <c r="G28" s="39"/>
      <c r="H28" s="39"/>
      <c r="I28" s="41">
        <f t="shared" si="0"/>
        <v>23</v>
      </c>
      <c r="J28" s="42">
        <f t="shared" si="1"/>
        <v>23</v>
      </c>
      <c r="K28" s="43">
        <v>0.3888888888888889</v>
      </c>
      <c r="L28" s="44">
        <v>0.63701388888888888</v>
      </c>
      <c r="M28" s="45">
        <f t="shared" si="2"/>
        <v>0.24812499999999998</v>
      </c>
      <c r="N28" s="46">
        <v>0.63888888888888895</v>
      </c>
      <c r="O28" s="47">
        <v>0.41319444444444442</v>
      </c>
      <c r="P28" s="48">
        <f t="shared" si="3"/>
        <v>2.4305555555555525E-2</v>
      </c>
      <c r="Q28" s="49">
        <v>1</v>
      </c>
      <c r="R28" s="50">
        <v>0.50208333333333333</v>
      </c>
      <c r="S28" s="51">
        <v>0.54652777777777783</v>
      </c>
      <c r="T28" s="48">
        <f t="shared" si="4"/>
        <v>4.4444444444444509E-2</v>
      </c>
      <c r="U28" s="52">
        <v>3</v>
      </c>
      <c r="V28" s="47">
        <v>0.54722222222222217</v>
      </c>
      <c r="W28" s="48">
        <v>0.63124999999999998</v>
      </c>
      <c r="X28" s="48">
        <f t="shared" si="5"/>
        <v>8.4027777777777812E-2</v>
      </c>
      <c r="Y28" s="49">
        <v>6</v>
      </c>
      <c r="Z28" s="47">
        <v>0.41319444444444442</v>
      </c>
      <c r="AA28" s="48">
        <v>0.50138888888888888</v>
      </c>
      <c r="AB28" s="48">
        <f t="shared" si="6"/>
        <v>6.4583333333333381E-2</v>
      </c>
      <c r="AC28" s="49">
        <v>8</v>
      </c>
      <c r="AD28" s="47">
        <v>0.44444444444444442</v>
      </c>
      <c r="AE28" s="48">
        <v>0.4680555555555555</v>
      </c>
      <c r="AF28" s="48">
        <f t="shared" si="7"/>
        <v>2.3611111111111083E-2</v>
      </c>
      <c r="AG28" s="49">
        <v>5</v>
      </c>
      <c r="AH28" s="53" t="str">
        <f>IF(AND(AD28&gt;V28,AE28&lt;W28),"trek",IF(AND(AD28&gt;R28,AD28&lt;S28),"boat",IF(AND(AD28&gt;Z28,AD28&lt;S28),"bike","skipped")))</f>
        <v>bike</v>
      </c>
      <c r="AJ28" s="7"/>
      <c r="AK28" s="7"/>
      <c r="AL28" s="7"/>
      <c r="AM28" s="4">
        <f t="shared" si="8"/>
        <v>23</v>
      </c>
      <c r="AN28" s="2">
        <f t="shared" si="9"/>
        <v>0</v>
      </c>
      <c r="AO28" s="3">
        <f t="shared" si="10"/>
        <v>0</v>
      </c>
      <c r="AP28" s="3">
        <f t="shared" si="11"/>
        <v>0</v>
      </c>
      <c r="AQ28" s="3">
        <f t="shared" si="12"/>
        <v>0</v>
      </c>
      <c r="AR28" s="3">
        <f t="shared" si="13"/>
        <v>23</v>
      </c>
      <c r="AS28" s="1"/>
      <c r="BH28" s="11">
        <f>S$9</f>
        <v>0.4826388888888889</v>
      </c>
      <c r="BI28" t="s">
        <v>218</v>
      </c>
      <c r="BK28" s="11"/>
    </row>
    <row r="29" spans="1:63" x14ac:dyDescent="0.25">
      <c r="A29" s="39" t="s">
        <v>70</v>
      </c>
      <c r="B29" s="40">
        <v>21</v>
      </c>
      <c r="C29" s="40">
        <v>12</v>
      </c>
      <c r="D29" s="39" t="s">
        <v>33</v>
      </c>
      <c r="E29" s="39" t="s">
        <v>178</v>
      </c>
      <c r="F29" s="39" t="s">
        <v>179</v>
      </c>
      <c r="G29" s="39"/>
      <c r="H29" s="39"/>
      <c r="I29" s="41">
        <f t="shared" si="0"/>
        <v>23</v>
      </c>
      <c r="J29" s="42">
        <f t="shared" si="1"/>
        <v>23</v>
      </c>
      <c r="K29" s="43">
        <v>0.3888888888888889</v>
      </c>
      <c r="L29" s="44">
        <v>0.63888888888888895</v>
      </c>
      <c r="M29" s="45">
        <f t="shared" si="2"/>
        <v>0.25000000000000006</v>
      </c>
      <c r="N29" s="46">
        <v>0.63888888888888895</v>
      </c>
      <c r="O29" s="47">
        <v>0.4152777777777778</v>
      </c>
      <c r="P29" s="48">
        <f t="shared" si="3"/>
        <v>2.6388888888888906E-2</v>
      </c>
      <c r="Q29" s="49">
        <v>1</v>
      </c>
      <c r="R29" s="50">
        <v>0.50694444444444442</v>
      </c>
      <c r="S29" s="51">
        <v>0.54166666666666663</v>
      </c>
      <c r="T29" s="48">
        <f t="shared" si="4"/>
        <v>3.472222222222221E-2</v>
      </c>
      <c r="U29" s="52">
        <v>3</v>
      </c>
      <c r="V29" s="47">
        <v>0.41597222222222219</v>
      </c>
      <c r="W29" s="48">
        <v>0.50624999999999998</v>
      </c>
      <c r="X29" s="48">
        <f t="shared" si="5"/>
        <v>9.027777777777779E-2</v>
      </c>
      <c r="Y29" s="49">
        <v>6</v>
      </c>
      <c r="Z29" s="47">
        <v>0.54166666666666663</v>
      </c>
      <c r="AA29" s="48">
        <v>0.63541666666666663</v>
      </c>
      <c r="AB29" s="48">
        <f t="shared" si="6"/>
        <v>6.6666666666666763E-2</v>
      </c>
      <c r="AC29" s="49">
        <v>8</v>
      </c>
      <c r="AD29" s="47">
        <v>0.58680555555555558</v>
      </c>
      <c r="AE29" s="48">
        <v>0.61388888888888882</v>
      </c>
      <c r="AF29" s="48">
        <f t="shared" si="7"/>
        <v>2.7083333333333237E-2</v>
      </c>
      <c r="AG29" s="49">
        <v>5</v>
      </c>
      <c r="AH29" s="53" t="str">
        <f>IF(AND(AD29&gt;V29,AE29&lt;W29),"trek",IF(AND(AD29&gt;R29,AD29&lt;S29),"boat",IF(AND(AD29&gt;Z29,AD29&lt;AA29),"bike","skipped")))</f>
        <v>bike</v>
      </c>
      <c r="AJ29" s="7"/>
      <c r="AK29" s="7"/>
      <c r="AL29" s="7"/>
      <c r="AM29" s="4">
        <f t="shared" si="8"/>
        <v>23</v>
      </c>
      <c r="AN29" s="2">
        <f t="shared" si="9"/>
        <v>0</v>
      </c>
      <c r="AO29" s="3">
        <f t="shared" si="10"/>
        <v>0</v>
      </c>
      <c r="AP29" s="3">
        <f t="shared" si="11"/>
        <v>0</v>
      </c>
      <c r="AQ29" s="3">
        <f t="shared" si="12"/>
        <v>0</v>
      </c>
      <c r="AR29" s="3">
        <f t="shared" si="13"/>
        <v>23</v>
      </c>
      <c r="AS29" s="1"/>
      <c r="BH29" s="11">
        <f>Z$9</f>
        <v>0.48472222222222222</v>
      </c>
      <c r="BI29" t="s">
        <v>221</v>
      </c>
      <c r="BJ29" s="11">
        <f>BH29-BH28</f>
        <v>2.0833333333333259E-3</v>
      </c>
      <c r="BK29" s="11"/>
    </row>
    <row r="30" spans="1:63" x14ac:dyDescent="0.25">
      <c r="A30" s="99" t="s">
        <v>51</v>
      </c>
      <c r="B30" s="100">
        <v>22</v>
      </c>
      <c r="C30" s="100">
        <v>7</v>
      </c>
      <c r="D30" s="99" t="s">
        <v>32</v>
      </c>
      <c r="E30" s="99" t="s">
        <v>111</v>
      </c>
      <c r="F30" s="99" t="s">
        <v>112</v>
      </c>
      <c r="G30" s="99" t="s">
        <v>113</v>
      </c>
      <c r="H30" s="99" t="s">
        <v>114</v>
      </c>
      <c r="I30" s="101">
        <f t="shared" si="0"/>
        <v>22</v>
      </c>
      <c r="J30" s="102">
        <f t="shared" si="1"/>
        <v>22</v>
      </c>
      <c r="K30" s="103">
        <v>0.375</v>
      </c>
      <c r="L30" s="104">
        <v>0.61527777777777781</v>
      </c>
      <c r="M30" s="105">
        <f t="shared" si="2"/>
        <v>0.24027777777777781</v>
      </c>
      <c r="N30" s="106">
        <v>0.625</v>
      </c>
      <c r="O30" s="107">
        <v>0.3979166666666667</v>
      </c>
      <c r="P30" s="108">
        <f t="shared" si="3"/>
        <v>2.2916666666666696E-2</v>
      </c>
      <c r="Q30" s="109">
        <v>1</v>
      </c>
      <c r="R30" s="110">
        <v>0.58750000000000002</v>
      </c>
      <c r="S30" s="111">
        <v>0.60902777777777783</v>
      </c>
      <c r="T30" s="108">
        <f t="shared" si="4"/>
        <v>2.1527777777777812E-2</v>
      </c>
      <c r="U30" s="112">
        <v>2</v>
      </c>
      <c r="V30" s="107">
        <v>0.3979166666666667</v>
      </c>
      <c r="W30" s="108">
        <v>0.47083333333333338</v>
      </c>
      <c r="X30" s="108">
        <f t="shared" si="5"/>
        <v>7.2916666666666685E-2</v>
      </c>
      <c r="Y30" s="109">
        <v>6</v>
      </c>
      <c r="Z30" s="107">
        <v>0.47152777777777777</v>
      </c>
      <c r="AA30" s="108">
        <v>0.58680555555555558</v>
      </c>
      <c r="AB30" s="108">
        <f t="shared" si="6"/>
        <v>8.5416666666666696E-2</v>
      </c>
      <c r="AC30" s="109">
        <v>8</v>
      </c>
      <c r="AD30" s="107">
        <v>0.50972222222222219</v>
      </c>
      <c r="AE30" s="108">
        <v>0.5395833333333333</v>
      </c>
      <c r="AF30" s="108">
        <f t="shared" si="7"/>
        <v>2.9861111111111116E-2</v>
      </c>
      <c r="AG30" s="109">
        <v>5</v>
      </c>
      <c r="AH30" s="113" t="str">
        <f>IF(AND(AD30&gt;V30,AE30&lt;W30),"trek",IF(AND(AD30&gt;R30,AD30&lt;S30),"boat",IF(AND(AD30&gt;Z30,AD30&lt;S30),"bike","skipped")))</f>
        <v>bike</v>
      </c>
      <c r="AJ30" s="7"/>
      <c r="AK30" s="7"/>
      <c r="AL30" s="7"/>
      <c r="AM30" s="4">
        <f t="shared" si="8"/>
        <v>22</v>
      </c>
      <c r="AN30" s="2">
        <f t="shared" si="9"/>
        <v>0</v>
      </c>
      <c r="AO30" s="3">
        <f t="shared" si="10"/>
        <v>0</v>
      </c>
      <c r="AP30" s="3">
        <f t="shared" si="11"/>
        <v>0</v>
      </c>
      <c r="AQ30" s="3">
        <f t="shared" si="12"/>
        <v>0</v>
      </c>
      <c r="AR30" s="3">
        <f t="shared" si="13"/>
        <v>22</v>
      </c>
      <c r="AS30" s="1"/>
      <c r="BH30" s="11">
        <f>AA$9</f>
        <v>0.52430555555555558</v>
      </c>
      <c r="BI30" t="s">
        <v>222</v>
      </c>
      <c r="BK30" s="11"/>
    </row>
    <row r="31" spans="1:63" x14ac:dyDescent="0.25">
      <c r="A31" s="114" t="s">
        <v>53</v>
      </c>
      <c r="B31" s="115">
        <v>23</v>
      </c>
      <c r="C31" s="115">
        <v>4</v>
      </c>
      <c r="D31" s="114" t="s">
        <v>7</v>
      </c>
      <c r="E31" s="114" t="s">
        <v>99</v>
      </c>
      <c r="F31" s="114" t="s">
        <v>100</v>
      </c>
      <c r="G31" s="114" t="s">
        <v>101</v>
      </c>
      <c r="H31" s="114" t="s">
        <v>102</v>
      </c>
      <c r="I31" s="116">
        <f t="shared" si="0"/>
        <v>21</v>
      </c>
      <c r="J31" s="117">
        <f t="shared" si="1"/>
        <v>21</v>
      </c>
      <c r="K31" s="118">
        <v>0.375</v>
      </c>
      <c r="L31" s="119">
        <v>0.58611111111111114</v>
      </c>
      <c r="M31" s="120">
        <f t="shared" si="2"/>
        <v>0.21111111111111114</v>
      </c>
      <c r="N31" s="121">
        <v>0.625</v>
      </c>
      <c r="O31" s="122">
        <v>0.39999999999999997</v>
      </c>
      <c r="P31" s="123">
        <f t="shared" si="3"/>
        <v>2.4999999999999967E-2</v>
      </c>
      <c r="Q31" s="124">
        <v>1</v>
      </c>
      <c r="R31" s="125">
        <v>0.4548611111111111</v>
      </c>
      <c r="S31" s="126">
        <v>0.47430555555555554</v>
      </c>
      <c r="T31" s="123">
        <f t="shared" si="4"/>
        <v>1.9444444444444431E-2</v>
      </c>
      <c r="U31" s="127">
        <v>2</v>
      </c>
      <c r="V31" s="122">
        <v>0.40069444444444446</v>
      </c>
      <c r="W31" s="123">
        <v>0.45416666666666666</v>
      </c>
      <c r="X31" s="123">
        <f t="shared" si="5"/>
        <v>5.3472222222222199E-2</v>
      </c>
      <c r="Y31" s="124">
        <v>5</v>
      </c>
      <c r="Z31" s="122">
        <v>0.47500000000000003</v>
      </c>
      <c r="AA31" s="123">
        <v>0.57916666666666672</v>
      </c>
      <c r="AB31" s="123">
        <f t="shared" si="6"/>
        <v>7.7777777777777668E-2</v>
      </c>
      <c r="AC31" s="124">
        <v>8</v>
      </c>
      <c r="AD31" s="122">
        <v>0.51874999999999993</v>
      </c>
      <c r="AE31" s="123">
        <v>0.54513888888888895</v>
      </c>
      <c r="AF31" s="123">
        <f t="shared" si="7"/>
        <v>2.6388888888889017E-2</v>
      </c>
      <c r="AG31" s="124">
        <v>5</v>
      </c>
      <c r="AH31" s="128" t="str">
        <f>IF(AND(AD31&gt;V31,AE31&lt;W31),"trek",IF(AND(AD31&gt;R31,AD31&lt;S31),"boat",IF(AND(AD31&gt;Z31,AD31&lt;AA31),"bike","skipped")))</f>
        <v>bike</v>
      </c>
      <c r="AJ31" s="7"/>
      <c r="AK31" s="7"/>
      <c r="AL31" s="7"/>
      <c r="AM31" s="4">
        <f t="shared" si="8"/>
        <v>21</v>
      </c>
      <c r="AN31" s="2">
        <f t="shared" si="9"/>
        <v>0</v>
      </c>
      <c r="AO31" s="3">
        <f t="shared" si="10"/>
        <v>0</v>
      </c>
      <c r="AP31" s="3">
        <f t="shared" si="11"/>
        <v>0</v>
      </c>
      <c r="AQ31" s="3">
        <f t="shared" si="12"/>
        <v>0</v>
      </c>
      <c r="AR31" s="3">
        <f t="shared" si="13"/>
        <v>21</v>
      </c>
      <c r="AS31" s="1"/>
    </row>
    <row r="32" spans="1:63" x14ac:dyDescent="0.25">
      <c r="A32" s="69" t="s">
        <v>67</v>
      </c>
      <c r="B32" s="70">
        <v>25</v>
      </c>
      <c r="C32" s="70">
        <v>13</v>
      </c>
      <c r="D32" s="69" t="s">
        <v>163</v>
      </c>
      <c r="E32" s="69" t="s">
        <v>195</v>
      </c>
      <c r="F32" s="69" t="s">
        <v>196</v>
      </c>
      <c r="G32" s="69"/>
      <c r="H32" s="69"/>
      <c r="I32" s="71">
        <f t="shared" si="0"/>
        <v>21</v>
      </c>
      <c r="J32" s="72">
        <f t="shared" si="1"/>
        <v>21</v>
      </c>
      <c r="K32" s="73">
        <v>0.3888888888888889</v>
      </c>
      <c r="L32" s="74">
        <v>0.63472222222222219</v>
      </c>
      <c r="M32" s="75">
        <f t="shared" si="2"/>
        <v>0.24583333333333329</v>
      </c>
      <c r="N32" s="76">
        <v>0.63888888888888895</v>
      </c>
      <c r="O32" s="77">
        <v>0.4152777777777778</v>
      </c>
      <c r="P32" s="78">
        <f t="shared" si="3"/>
        <v>2.6388888888888906E-2</v>
      </c>
      <c r="Q32" s="79">
        <v>1</v>
      </c>
      <c r="R32" s="80">
        <v>0.60555555555555551</v>
      </c>
      <c r="S32" s="81">
        <v>0.62777777777777777</v>
      </c>
      <c r="T32" s="78">
        <f t="shared" si="4"/>
        <v>2.2222222222222254E-2</v>
      </c>
      <c r="U32" s="82">
        <v>3</v>
      </c>
      <c r="V32" s="77">
        <v>0.54097222222222219</v>
      </c>
      <c r="W32" s="78">
        <v>0.60555555555555551</v>
      </c>
      <c r="X32" s="78">
        <f t="shared" si="5"/>
        <v>6.4583333333333326E-2</v>
      </c>
      <c r="Y32" s="79">
        <v>4</v>
      </c>
      <c r="Z32" s="77">
        <v>0.41597222222222219</v>
      </c>
      <c r="AA32" s="78">
        <v>0.53819444444444442</v>
      </c>
      <c r="AB32" s="78">
        <f t="shared" si="6"/>
        <v>9.027777777777779E-2</v>
      </c>
      <c r="AC32" s="79">
        <v>8</v>
      </c>
      <c r="AD32" s="77">
        <v>0.45416666666666666</v>
      </c>
      <c r="AE32" s="78">
        <v>0.4861111111111111</v>
      </c>
      <c r="AF32" s="78">
        <f t="shared" si="7"/>
        <v>3.1944444444444442E-2</v>
      </c>
      <c r="AG32" s="79">
        <v>5</v>
      </c>
      <c r="AH32" s="83" t="str">
        <f>IF(AND(AD32&gt;V32,AE32&lt;W32),"trek",IF(AND(AD32&gt;R32,AD32&lt;S32),"boat",IF(AND(AD32&gt;Z32,AD32&lt;AA32),"bike","skipped")))</f>
        <v>bike</v>
      </c>
      <c r="AJ32" s="7"/>
      <c r="AK32" s="7"/>
      <c r="AL32" s="7"/>
      <c r="AM32" s="4">
        <f t="shared" si="8"/>
        <v>21</v>
      </c>
      <c r="AN32" s="2">
        <f t="shared" si="9"/>
        <v>0</v>
      </c>
      <c r="AO32" s="3">
        <f t="shared" si="10"/>
        <v>0</v>
      </c>
      <c r="AP32" s="3">
        <f t="shared" si="11"/>
        <v>0</v>
      </c>
      <c r="AQ32" s="3">
        <f t="shared" si="12"/>
        <v>0</v>
      </c>
      <c r="AR32" s="3">
        <f t="shared" si="13"/>
        <v>21</v>
      </c>
      <c r="AS32" s="1"/>
    </row>
    <row r="33" spans="1:47" x14ac:dyDescent="0.25">
      <c r="A33" s="39" t="s">
        <v>56</v>
      </c>
      <c r="B33" s="40">
        <v>26</v>
      </c>
      <c r="C33" s="40">
        <v>14</v>
      </c>
      <c r="D33" s="39" t="s">
        <v>33</v>
      </c>
      <c r="E33" s="39" t="s">
        <v>214</v>
      </c>
      <c r="F33" s="39" t="s">
        <v>215</v>
      </c>
      <c r="G33" s="39"/>
      <c r="H33" s="39"/>
      <c r="I33" s="41">
        <f t="shared" si="0"/>
        <v>20.529166666666669</v>
      </c>
      <c r="J33" s="42">
        <f t="shared" si="1"/>
        <v>20.529166666666669</v>
      </c>
      <c r="K33" s="43">
        <v>0.3888888888888889</v>
      </c>
      <c r="L33" s="44">
        <v>0.62916666666666665</v>
      </c>
      <c r="M33" s="45">
        <f t="shared" si="2"/>
        <v>0.24027777777777776</v>
      </c>
      <c r="N33" s="46">
        <v>0.63888888888888895</v>
      </c>
      <c r="O33" s="47">
        <v>0.4152777777777778</v>
      </c>
      <c r="P33" s="48">
        <f t="shared" si="3"/>
        <v>2.6388888888888906E-2</v>
      </c>
      <c r="Q33" s="49">
        <v>0.52916666666666667</v>
      </c>
      <c r="R33" s="50">
        <v>0.52916666666666667</v>
      </c>
      <c r="S33" s="51">
        <v>0.56527777777777777</v>
      </c>
      <c r="T33" s="48">
        <f t="shared" si="4"/>
        <v>3.6111111111111094E-2</v>
      </c>
      <c r="U33" s="52">
        <v>3</v>
      </c>
      <c r="V33" s="47">
        <v>0.56527777777777777</v>
      </c>
      <c r="W33" s="48">
        <v>0.62152777777777779</v>
      </c>
      <c r="X33" s="48">
        <f t="shared" si="5"/>
        <v>5.6250000000000022E-2</v>
      </c>
      <c r="Y33" s="49">
        <v>4</v>
      </c>
      <c r="Z33" s="47">
        <v>0.41666666666666669</v>
      </c>
      <c r="AA33" s="48">
        <v>0.52916666666666667</v>
      </c>
      <c r="AB33" s="48">
        <f t="shared" si="6"/>
        <v>7.7083333333333337E-2</v>
      </c>
      <c r="AC33" s="49">
        <v>8</v>
      </c>
      <c r="AD33" s="47">
        <v>0.45208333333333334</v>
      </c>
      <c r="AE33" s="48">
        <v>0.48749999999999999</v>
      </c>
      <c r="AF33" s="48">
        <f t="shared" si="7"/>
        <v>3.5416666666666652E-2</v>
      </c>
      <c r="AG33" s="49">
        <v>5</v>
      </c>
      <c r="AH33" s="53" t="str">
        <f>IF(AND(AD33&gt;V33,AE33&lt;W33),"trek",IF(AND(AD33&gt;R33,AD33&lt;S33),"boat",IF(AND(AD33&gt;Z33,AD33&lt;S33),"bike","skipped")))</f>
        <v>bike</v>
      </c>
      <c r="AJ33" s="7"/>
      <c r="AK33" s="7"/>
      <c r="AL33" s="7"/>
      <c r="AM33" s="4">
        <f t="shared" si="8"/>
        <v>20.529166666666669</v>
      </c>
      <c r="AN33" s="2">
        <f t="shared" si="9"/>
        <v>0</v>
      </c>
      <c r="AO33" s="3">
        <f t="shared" si="10"/>
        <v>0</v>
      </c>
      <c r="AP33" s="3">
        <f t="shared" si="11"/>
        <v>0</v>
      </c>
      <c r="AQ33" s="3">
        <f t="shared" si="12"/>
        <v>0</v>
      </c>
      <c r="AR33" s="3">
        <f t="shared" si="13"/>
        <v>20.529166666666669</v>
      </c>
      <c r="AS33" s="1"/>
    </row>
    <row r="34" spans="1:47" x14ac:dyDescent="0.25">
      <c r="A34" s="54" t="s">
        <v>81</v>
      </c>
      <c r="B34" s="55">
        <v>27</v>
      </c>
      <c r="C34" s="55">
        <v>8</v>
      </c>
      <c r="D34" s="54" t="s">
        <v>31</v>
      </c>
      <c r="E34" s="54" t="s">
        <v>131</v>
      </c>
      <c r="F34" s="54" t="s">
        <v>132</v>
      </c>
      <c r="G34" s="54" t="s">
        <v>133</v>
      </c>
      <c r="H34" s="54" t="s">
        <v>134</v>
      </c>
      <c r="I34" s="56">
        <f t="shared" si="0"/>
        <v>20</v>
      </c>
      <c r="J34" s="57">
        <f t="shared" si="1"/>
        <v>20</v>
      </c>
      <c r="K34" s="58">
        <v>0.375</v>
      </c>
      <c r="L34" s="59">
        <v>0.59832175925925923</v>
      </c>
      <c r="M34" s="60">
        <f t="shared" si="2"/>
        <v>0.22332175925925923</v>
      </c>
      <c r="N34" s="61">
        <v>0.625</v>
      </c>
      <c r="O34" s="62">
        <v>0.40069444444444446</v>
      </c>
      <c r="P34" s="63">
        <f t="shared" si="3"/>
        <v>2.5694444444444464E-2</v>
      </c>
      <c r="Q34" s="64">
        <v>1</v>
      </c>
      <c r="R34" s="65">
        <v>0.45624999999999999</v>
      </c>
      <c r="S34" s="66">
        <v>0.48819444444444443</v>
      </c>
      <c r="T34" s="63">
        <f t="shared" si="4"/>
        <v>3.1944444444444442E-2</v>
      </c>
      <c r="U34" s="67">
        <v>3</v>
      </c>
      <c r="V34" s="62">
        <v>0.40069444444444446</v>
      </c>
      <c r="W34" s="63">
        <v>0.4548611111111111</v>
      </c>
      <c r="X34" s="63">
        <f t="shared" si="5"/>
        <v>5.4166666666666641E-2</v>
      </c>
      <c r="Y34" s="64">
        <v>5</v>
      </c>
      <c r="Z34" s="62">
        <v>0.49236111111111108</v>
      </c>
      <c r="AA34" s="63">
        <v>0.59027777777777779</v>
      </c>
      <c r="AB34" s="63">
        <f t="shared" si="6"/>
        <v>7.1527777777777801E-2</v>
      </c>
      <c r="AC34" s="64">
        <v>7</v>
      </c>
      <c r="AD34" s="62">
        <v>0.52430555555555558</v>
      </c>
      <c r="AE34" s="63">
        <v>0.55069444444444449</v>
      </c>
      <c r="AF34" s="63">
        <f t="shared" si="7"/>
        <v>2.6388888888888906E-2</v>
      </c>
      <c r="AG34" s="64">
        <v>4</v>
      </c>
      <c r="AH34" s="68" t="str">
        <f>IF(AND(AD34&gt;V34,AE34&lt;W34),"trek",IF(AND(AD34&gt;R34,AD34&lt;S34),"boat",IF(AND(AD34&gt;Z34,AD34&lt;AA34),"bike","skipped")))</f>
        <v>bike</v>
      </c>
      <c r="AJ34" s="7"/>
      <c r="AK34" s="7"/>
      <c r="AL34" s="7"/>
      <c r="AM34" s="4">
        <f t="shared" si="8"/>
        <v>20</v>
      </c>
      <c r="AN34" s="2">
        <f t="shared" si="9"/>
        <v>0</v>
      </c>
      <c r="AO34" s="3">
        <f t="shared" si="10"/>
        <v>0</v>
      </c>
      <c r="AP34" s="3">
        <f t="shared" si="11"/>
        <v>0</v>
      </c>
      <c r="AQ34" s="3">
        <f t="shared" si="12"/>
        <v>0</v>
      </c>
      <c r="AR34" s="3">
        <f t="shared" si="13"/>
        <v>20</v>
      </c>
      <c r="AS34" s="1"/>
    </row>
    <row r="35" spans="1:47" x14ac:dyDescent="0.25">
      <c r="A35" s="99" t="s">
        <v>52</v>
      </c>
      <c r="B35" s="100">
        <v>28</v>
      </c>
      <c r="C35" s="100">
        <v>9</v>
      </c>
      <c r="D35" s="99" t="s">
        <v>32</v>
      </c>
      <c r="E35" s="99" t="s">
        <v>107</v>
      </c>
      <c r="F35" s="99" t="s">
        <v>108</v>
      </c>
      <c r="G35" s="99" t="s">
        <v>109</v>
      </c>
      <c r="H35" s="99" t="s">
        <v>110</v>
      </c>
      <c r="I35" s="101">
        <f t="shared" si="0"/>
        <v>20</v>
      </c>
      <c r="J35" s="102">
        <f t="shared" si="1"/>
        <v>20</v>
      </c>
      <c r="K35" s="103">
        <v>0.375</v>
      </c>
      <c r="L35" s="104">
        <v>0.60902777777777783</v>
      </c>
      <c r="M35" s="105">
        <f t="shared" si="2"/>
        <v>0.23402777777777783</v>
      </c>
      <c r="N35" s="106">
        <v>0.625</v>
      </c>
      <c r="O35" s="107">
        <v>0.39861111111111108</v>
      </c>
      <c r="P35" s="108">
        <f t="shared" si="3"/>
        <v>2.3611111111111083E-2</v>
      </c>
      <c r="Q35" s="109">
        <v>1</v>
      </c>
      <c r="R35" s="110">
        <v>0.5131944444444444</v>
      </c>
      <c r="S35" s="111">
        <v>0.54236111111111118</v>
      </c>
      <c r="T35" s="108">
        <f t="shared" si="4"/>
        <v>2.9166666666666785E-2</v>
      </c>
      <c r="U35" s="112">
        <v>3</v>
      </c>
      <c r="V35" s="107">
        <v>0.54861111111111105</v>
      </c>
      <c r="W35" s="108">
        <v>0.60277777777777775</v>
      </c>
      <c r="X35" s="108">
        <f t="shared" si="5"/>
        <v>5.4166666666666696E-2</v>
      </c>
      <c r="Y35" s="109">
        <v>4</v>
      </c>
      <c r="Z35" s="107">
        <v>0.40208333333333335</v>
      </c>
      <c r="AA35" s="108">
        <v>0.50902777777777775</v>
      </c>
      <c r="AB35" s="108">
        <f t="shared" si="6"/>
        <v>7.7777777777777779E-2</v>
      </c>
      <c r="AC35" s="109">
        <v>7</v>
      </c>
      <c r="AD35" s="107">
        <v>0.44236111111111115</v>
      </c>
      <c r="AE35" s="108">
        <v>0.47152777777777777</v>
      </c>
      <c r="AF35" s="108">
        <f t="shared" si="7"/>
        <v>2.9166666666666619E-2</v>
      </c>
      <c r="AG35" s="109">
        <v>5</v>
      </c>
      <c r="AH35" s="113" t="str">
        <f>IF(AND(AD35&gt;V35,AE35&lt;W35),"trek",IF(AND(AD35&gt;R35,AD35&lt;S35),"boat",IF(AND(AD35&gt;Z35,AD35&lt;S35),"bike","skipped")))</f>
        <v>bike</v>
      </c>
      <c r="AJ35" s="7"/>
      <c r="AK35" s="7"/>
      <c r="AL35" s="7"/>
      <c r="AM35" s="4">
        <f t="shared" si="8"/>
        <v>20</v>
      </c>
      <c r="AN35" s="2">
        <f t="shared" si="9"/>
        <v>0</v>
      </c>
      <c r="AO35" s="3">
        <f t="shared" si="10"/>
        <v>0</v>
      </c>
      <c r="AP35" s="3">
        <f t="shared" si="11"/>
        <v>0</v>
      </c>
      <c r="AQ35" s="3">
        <f t="shared" si="12"/>
        <v>0</v>
      </c>
      <c r="AR35" s="3">
        <f t="shared" si="13"/>
        <v>20</v>
      </c>
      <c r="AS35" s="1"/>
    </row>
    <row r="36" spans="1:47" x14ac:dyDescent="0.25">
      <c r="A36" s="84" t="s">
        <v>55</v>
      </c>
      <c r="B36" s="85">
        <v>29</v>
      </c>
      <c r="C36" s="85">
        <v>15</v>
      </c>
      <c r="D36" s="84" t="s">
        <v>34</v>
      </c>
      <c r="E36" s="84" t="s">
        <v>164</v>
      </c>
      <c r="F36" s="84" t="s">
        <v>165</v>
      </c>
      <c r="G36" s="84"/>
      <c r="H36" s="84"/>
      <c r="I36" s="86">
        <f t="shared" si="0"/>
        <v>20</v>
      </c>
      <c r="J36" s="87">
        <f t="shared" si="1"/>
        <v>20</v>
      </c>
      <c r="K36" s="88">
        <v>0.3888888888888889</v>
      </c>
      <c r="L36" s="89">
        <v>0.62847222222222221</v>
      </c>
      <c r="M36" s="90">
        <f t="shared" si="2"/>
        <v>0.23958333333333331</v>
      </c>
      <c r="N36" s="91">
        <v>0.63888888888888895</v>
      </c>
      <c r="O36" s="92">
        <v>0.41736111111111113</v>
      </c>
      <c r="P36" s="93">
        <f t="shared" si="3"/>
        <v>2.8472222222222232E-2</v>
      </c>
      <c r="Q36" s="94">
        <v>1</v>
      </c>
      <c r="R36" s="95">
        <v>0.60625000000000007</v>
      </c>
      <c r="S36" s="96">
        <v>0.62222222222222223</v>
      </c>
      <c r="T36" s="93">
        <f t="shared" si="4"/>
        <v>1.5972222222222165E-2</v>
      </c>
      <c r="U36" s="97">
        <v>1</v>
      </c>
      <c r="V36" s="92">
        <v>0.41805555555555557</v>
      </c>
      <c r="W36" s="93">
        <v>0.50555555555555554</v>
      </c>
      <c r="X36" s="93">
        <f t="shared" si="5"/>
        <v>8.7499999999999967E-2</v>
      </c>
      <c r="Y36" s="94">
        <v>6</v>
      </c>
      <c r="Z36" s="92">
        <v>0.50555555555555554</v>
      </c>
      <c r="AA36" s="93">
        <v>0.60625000000000007</v>
      </c>
      <c r="AB36" s="93">
        <f t="shared" si="6"/>
        <v>7.0138888888889084E-2</v>
      </c>
      <c r="AC36" s="94">
        <v>7</v>
      </c>
      <c r="AD36" s="92">
        <v>0.54236111111111118</v>
      </c>
      <c r="AE36" s="93">
        <v>0.57291666666666663</v>
      </c>
      <c r="AF36" s="93">
        <f t="shared" si="7"/>
        <v>3.0555555555555447E-2</v>
      </c>
      <c r="AG36" s="94">
        <v>5</v>
      </c>
      <c r="AH36" s="98" t="str">
        <f>IF(AND(AD36&gt;V36,AE36&lt;W36),"trek",IF(AND(AD36&gt;R36,AD36&lt;S36),"boat",IF(AND(AD36&gt;Z36,AD36&lt;S36),"bike","skipped")))</f>
        <v>bike</v>
      </c>
      <c r="AJ36" s="7"/>
      <c r="AK36" s="7"/>
      <c r="AL36" s="7"/>
      <c r="AM36" s="4">
        <f t="shared" si="8"/>
        <v>20</v>
      </c>
      <c r="AN36" s="2">
        <f t="shared" si="9"/>
        <v>0</v>
      </c>
      <c r="AO36" s="3">
        <f t="shared" si="10"/>
        <v>0</v>
      </c>
      <c r="AP36" s="3">
        <f t="shared" si="11"/>
        <v>0</v>
      </c>
      <c r="AQ36" s="3">
        <f t="shared" si="12"/>
        <v>0</v>
      </c>
      <c r="AR36" s="3">
        <f t="shared" si="13"/>
        <v>20</v>
      </c>
      <c r="AS36" s="1"/>
      <c r="AU36" t="s">
        <v>31</v>
      </c>
    </row>
    <row r="37" spans="1:47" x14ac:dyDescent="0.25">
      <c r="A37" s="99" t="s">
        <v>82</v>
      </c>
      <c r="B37" s="100">
        <v>30</v>
      </c>
      <c r="C37" s="100">
        <v>10</v>
      </c>
      <c r="D37" s="99" t="s">
        <v>32</v>
      </c>
      <c r="E37" s="99" t="s">
        <v>103</v>
      </c>
      <c r="F37" s="99" t="s">
        <v>104</v>
      </c>
      <c r="G37" s="99" t="s">
        <v>105</v>
      </c>
      <c r="H37" s="99" t="s">
        <v>106</v>
      </c>
      <c r="I37" s="101">
        <f t="shared" si="0"/>
        <v>20</v>
      </c>
      <c r="J37" s="102">
        <f t="shared" si="1"/>
        <v>20</v>
      </c>
      <c r="K37" s="103">
        <v>0.375</v>
      </c>
      <c r="L37" s="104">
        <v>0.61458333333333337</v>
      </c>
      <c r="M37" s="105">
        <f t="shared" si="2"/>
        <v>0.23958333333333337</v>
      </c>
      <c r="N37" s="106">
        <v>0.625</v>
      </c>
      <c r="O37" s="107">
        <v>0.40208333333333335</v>
      </c>
      <c r="P37" s="108">
        <f t="shared" si="3"/>
        <v>2.7083333333333348E-2</v>
      </c>
      <c r="Q37" s="109">
        <v>1</v>
      </c>
      <c r="R37" s="110">
        <v>0.49305555555555558</v>
      </c>
      <c r="S37" s="111">
        <v>0.56111111111111112</v>
      </c>
      <c r="T37" s="108">
        <f t="shared" si="4"/>
        <v>4.3750000000000067E-2</v>
      </c>
      <c r="U37" s="112">
        <v>3</v>
      </c>
      <c r="V37" s="107">
        <v>0.56388888888888888</v>
      </c>
      <c r="W37" s="108">
        <v>0.60833333333333328</v>
      </c>
      <c r="X37" s="108">
        <f t="shared" si="5"/>
        <v>4.4444444444444398E-2</v>
      </c>
      <c r="Y37" s="109">
        <v>3</v>
      </c>
      <c r="Z37" s="107">
        <v>0.40347222222222223</v>
      </c>
      <c r="AA37" s="108">
        <v>0.48472222222222222</v>
      </c>
      <c r="AB37" s="108">
        <f t="shared" si="6"/>
        <v>8.1249999999999989E-2</v>
      </c>
      <c r="AC37" s="109">
        <v>8</v>
      </c>
      <c r="AD37" s="107">
        <v>0.51527777777777783</v>
      </c>
      <c r="AE37" s="108">
        <v>0.5395833333333333</v>
      </c>
      <c r="AF37" s="108">
        <f t="shared" si="7"/>
        <v>2.4305555555555469E-2</v>
      </c>
      <c r="AG37" s="109">
        <v>5</v>
      </c>
      <c r="AH37" s="113" t="str">
        <f>IF(AND(AD37&gt;V37,AE37&lt;W37),"trek",IF(AND(AD37&gt;R37,AD37&lt;S37),"boat",IF(AND(AD37&gt;Z37,AD37&lt;S37),"bike","skipped")))</f>
        <v>boat</v>
      </c>
      <c r="AJ37" s="7"/>
      <c r="AK37" s="7"/>
      <c r="AL37" s="7"/>
      <c r="AM37" s="4">
        <f t="shared" si="8"/>
        <v>20</v>
      </c>
      <c r="AN37" s="2">
        <f t="shared" si="9"/>
        <v>0</v>
      </c>
      <c r="AO37" s="3">
        <f t="shared" si="10"/>
        <v>0</v>
      </c>
      <c r="AP37" s="3">
        <f t="shared" si="11"/>
        <v>0</v>
      </c>
      <c r="AQ37" s="3">
        <f t="shared" si="12"/>
        <v>0</v>
      </c>
      <c r="AR37" s="3">
        <f t="shared" si="13"/>
        <v>20</v>
      </c>
      <c r="AS37" s="1"/>
    </row>
    <row r="38" spans="1:47" x14ac:dyDescent="0.25">
      <c r="A38" s="39" t="s">
        <v>63</v>
      </c>
      <c r="B38" s="40">
        <v>31</v>
      </c>
      <c r="C38" s="40">
        <v>16</v>
      </c>
      <c r="D38" s="39" t="s">
        <v>33</v>
      </c>
      <c r="E38" s="39" t="s">
        <v>170</v>
      </c>
      <c r="F38" s="39" t="s">
        <v>171</v>
      </c>
      <c r="G38" s="39"/>
      <c r="H38" s="39"/>
      <c r="I38" s="41">
        <f t="shared" si="0"/>
        <v>20</v>
      </c>
      <c r="J38" s="42">
        <f t="shared" si="1"/>
        <v>20</v>
      </c>
      <c r="K38" s="43">
        <v>0.3888888888888889</v>
      </c>
      <c r="L38" s="44">
        <v>0.6350810185185185</v>
      </c>
      <c r="M38" s="45">
        <f t="shared" si="2"/>
        <v>0.24619212962962961</v>
      </c>
      <c r="N38" s="46">
        <v>0.63888888888888895</v>
      </c>
      <c r="O38" s="47">
        <v>0.40833333333333338</v>
      </c>
      <c r="P38" s="48">
        <f t="shared" si="3"/>
        <v>1.9444444444444486E-2</v>
      </c>
      <c r="Q38" s="49">
        <v>1</v>
      </c>
      <c r="R38" s="50">
        <v>24</v>
      </c>
      <c r="S38" s="51">
        <v>24</v>
      </c>
      <c r="T38" s="48">
        <f t="shared" si="4"/>
        <v>0</v>
      </c>
      <c r="U38" s="52">
        <v>1</v>
      </c>
      <c r="V38" s="47">
        <v>0.42152777777777778</v>
      </c>
      <c r="W38" s="48">
        <v>0.52777777777777779</v>
      </c>
      <c r="X38" s="48">
        <f t="shared" si="5"/>
        <v>0.10625000000000001</v>
      </c>
      <c r="Y38" s="49">
        <v>6</v>
      </c>
      <c r="Z38" s="47">
        <v>0.52777777777777779</v>
      </c>
      <c r="AA38" s="48">
        <v>0.62916666666666665</v>
      </c>
      <c r="AB38" s="48">
        <f t="shared" si="6"/>
        <v>6.944444444444442E-2</v>
      </c>
      <c r="AC38" s="49">
        <v>7</v>
      </c>
      <c r="AD38" s="47">
        <v>0.55833333333333335</v>
      </c>
      <c r="AE38" s="48">
        <v>0.59027777777777779</v>
      </c>
      <c r="AF38" s="48">
        <f t="shared" si="7"/>
        <v>3.1944444444444442E-2</v>
      </c>
      <c r="AG38" s="49">
        <v>5</v>
      </c>
      <c r="AH38" s="53" t="str">
        <f>IF(AND(AD38&gt;V38,AE38&lt;W38),"trek",IF(AND(AD38&gt;R38,AD38&lt;S38),"boat",IF(AND(AD38&gt;Z38,AD38&lt;S38),"bike","skipped")))</f>
        <v>bike</v>
      </c>
      <c r="AJ38" s="7"/>
      <c r="AK38" s="7"/>
      <c r="AL38" s="7"/>
      <c r="AM38" s="4">
        <f t="shared" si="8"/>
        <v>20</v>
      </c>
      <c r="AN38" s="2">
        <f t="shared" si="9"/>
        <v>0</v>
      </c>
      <c r="AO38" s="3">
        <f t="shared" si="10"/>
        <v>0</v>
      </c>
      <c r="AP38" s="3">
        <f t="shared" si="11"/>
        <v>0</v>
      </c>
      <c r="AQ38" s="3">
        <f t="shared" si="12"/>
        <v>0</v>
      </c>
      <c r="AR38" s="3">
        <f t="shared" si="13"/>
        <v>20</v>
      </c>
      <c r="AS38" s="1"/>
    </row>
    <row r="39" spans="1:47" x14ac:dyDescent="0.25">
      <c r="A39" s="69" t="s">
        <v>57</v>
      </c>
      <c r="B39" s="70">
        <v>32</v>
      </c>
      <c r="C39" s="70">
        <v>17</v>
      </c>
      <c r="D39" s="69" t="s">
        <v>163</v>
      </c>
      <c r="E39" s="69" t="s">
        <v>172</v>
      </c>
      <c r="F39" s="69" t="s">
        <v>173</v>
      </c>
      <c r="G39" s="69"/>
      <c r="H39" s="69"/>
      <c r="I39" s="71">
        <f t="shared" si="0"/>
        <v>20</v>
      </c>
      <c r="J39" s="72">
        <f t="shared" si="1"/>
        <v>20</v>
      </c>
      <c r="K39" s="73">
        <v>0.3888888888888889</v>
      </c>
      <c r="L39" s="74">
        <v>0.63680555555555551</v>
      </c>
      <c r="M39" s="75">
        <f t="shared" si="2"/>
        <v>0.24791666666666662</v>
      </c>
      <c r="N39" s="76">
        <v>0.63888888888888895</v>
      </c>
      <c r="O39" s="77">
        <v>0.4152777777777778</v>
      </c>
      <c r="P39" s="78">
        <f t="shared" si="3"/>
        <v>2.6388888888888906E-2</v>
      </c>
      <c r="Q39" s="79">
        <v>1</v>
      </c>
      <c r="R39" s="80">
        <v>0.60972222222222217</v>
      </c>
      <c r="S39" s="81">
        <v>0.63055555555555554</v>
      </c>
      <c r="T39" s="78">
        <f t="shared" si="4"/>
        <v>2.083333333333337E-2</v>
      </c>
      <c r="U39" s="82">
        <v>2</v>
      </c>
      <c r="V39" s="77">
        <v>0.41666666666666669</v>
      </c>
      <c r="W39" s="78">
        <v>0.51736111111111105</v>
      </c>
      <c r="X39" s="78">
        <f t="shared" si="5"/>
        <v>0.10069444444444436</v>
      </c>
      <c r="Y39" s="79">
        <v>5</v>
      </c>
      <c r="Z39" s="77">
        <v>0.52569444444444446</v>
      </c>
      <c r="AA39" s="78">
        <v>0.60902777777777783</v>
      </c>
      <c r="AB39" s="78">
        <f t="shared" si="6"/>
        <v>5.2777777777777812E-2</v>
      </c>
      <c r="AC39" s="79">
        <v>7</v>
      </c>
      <c r="AD39" s="77">
        <v>0.5395833333333333</v>
      </c>
      <c r="AE39" s="78">
        <v>0.57013888888888886</v>
      </c>
      <c r="AF39" s="78">
        <f t="shared" si="7"/>
        <v>3.0555555555555558E-2</v>
      </c>
      <c r="AG39" s="79">
        <v>5</v>
      </c>
      <c r="AH39" s="83" t="str">
        <f>IF(AND(AD39&gt;V39,AE39&lt;W39),"trek",IF(AND(AD39&gt;R39,AD39&lt;S39),"boat",IF(AND(AD39&gt;Z39,AD39&lt;S39),"bike","skipped")))</f>
        <v>bike</v>
      </c>
      <c r="AJ39" s="7"/>
      <c r="AK39" s="7"/>
      <c r="AL39" s="7"/>
      <c r="AM39" s="4">
        <f t="shared" si="8"/>
        <v>20</v>
      </c>
      <c r="AN39" s="2">
        <f t="shared" si="9"/>
        <v>0</v>
      </c>
      <c r="AO39" s="3">
        <f t="shared" si="10"/>
        <v>0</v>
      </c>
      <c r="AP39" s="3">
        <f t="shared" si="11"/>
        <v>0</v>
      </c>
      <c r="AQ39" s="3">
        <f t="shared" si="12"/>
        <v>0</v>
      </c>
      <c r="AR39" s="3">
        <f t="shared" si="13"/>
        <v>20</v>
      </c>
      <c r="AS39" s="1"/>
    </row>
    <row r="40" spans="1:47" x14ac:dyDescent="0.25">
      <c r="A40" s="114" t="s">
        <v>48</v>
      </c>
      <c r="B40" s="115">
        <v>33</v>
      </c>
      <c r="C40" s="115">
        <v>5</v>
      </c>
      <c r="D40" s="114" t="s">
        <v>7</v>
      </c>
      <c r="E40" s="114" t="s">
        <v>115</v>
      </c>
      <c r="F40" s="114" t="s">
        <v>116</v>
      </c>
      <c r="G40" s="114" t="s">
        <v>117</v>
      </c>
      <c r="H40" s="114" t="s">
        <v>118</v>
      </c>
      <c r="I40" s="116">
        <f t="shared" si="0"/>
        <v>20</v>
      </c>
      <c r="J40" s="117">
        <f t="shared" si="1"/>
        <v>20</v>
      </c>
      <c r="K40" s="118">
        <v>0.375</v>
      </c>
      <c r="L40" s="119">
        <v>0.62388888888888883</v>
      </c>
      <c r="M40" s="120">
        <f t="shared" si="2"/>
        <v>0.24888888888888883</v>
      </c>
      <c r="N40" s="121">
        <v>0.625</v>
      </c>
      <c r="O40" s="122">
        <v>0.3979166666666667</v>
      </c>
      <c r="P40" s="123">
        <f t="shared" si="3"/>
        <v>2.2916666666666696E-2</v>
      </c>
      <c r="Q40" s="124">
        <v>1</v>
      </c>
      <c r="R40" s="125">
        <v>24</v>
      </c>
      <c r="S40" s="126">
        <v>24</v>
      </c>
      <c r="T40" s="123">
        <f t="shared" si="4"/>
        <v>0</v>
      </c>
      <c r="U40" s="127">
        <v>0</v>
      </c>
      <c r="V40" s="122">
        <v>0.50277777777777777</v>
      </c>
      <c r="W40" s="123">
        <v>0.61736111111111114</v>
      </c>
      <c r="X40" s="123">
        <f t="shared" si="5"/>
        <v>0.11458333333333337</v>
      </c>
      <c r="Y40" s="124">
        <v>6</v>
      </c>
      <c r="Z40" s="122">
        <v>0.3979166666666667</v>
      </c>
      <c r="AA40" s="123">
        <v>0.50277777777777777</v>
      </c>
      <c r="AB40" s="123">
        <f t="shared" si="6"/>
        <v>6.944444444444442E-2</v>
      </c>
      <c r="AC40" s="124">
        <v>8</v>
      </c>
      <c r="AD40" s="122">
        <v>0.43055555555555558</v>
      </c>
      <c r="AE40" s="123">
        <v>0.46597222222222223</v>
      </c>
      <c r="AF40" s="123">
        <f t="shared" si="7"/>
        <v>3.5416666666666652E-2</v>
      </c>
      <c r="AG40" s="124">
        <v>5</v>
      </c>
      <c r="AH40" s="128" t="str">
        <f>IF(AND(AD40&gt;V40,AE40&lt;W40),"trek",IF(AND(AD40&gt;R40,AD40&lt;S40),"boat",IF(AND(AD40&gt;Z40,AD40&lt;AA40),"bike","skipped")))</f>
        <v>bike</v>
      </c>
      <c r="AJ40" s="7"/>
      <c r="AK40" s="7"/>
      <c r="AL40" s="7"/>
      <c r="AM40" s="4">
        <f t="shared" si="8"/>
        <v>20</v>
      </c>
      <c r="AN40" s="2">
        <f t="shared" si="9"/>
        <v>0</v>
      </c>
      <c r="AO40" s="3">
        <f t="shared" si="10"/>
        <v>0</v>
      </c>
      <c r="AP40" s="3">
        <f t="shared" si="11"/>
        <v>0</v>
      </c>
      <c r="AQ40" s="3">
        <f t="shared" si="12"/>
        <v>0</v>
      </c>
      <c r="AR40" s="3">
        <f t="shared" si="13"/>
        <v>20</v>
      </c>
      <c r="AS40" s="1"/>
    </row>
    <row r="41" spans="1:47" x14ac:dyDescent="0.25">
      <c r="A41" s="54" t="s">
        <v>50</v>
      </c>
      <c r="B41" s="55">
        <v>34</v>
      </c>
      <c r="C41" s="55">
        <v>11</v>
      </c>
      <c r="D41" s="54" t="s">
        <v>31</v>
      </c>
      <c r="E41" s="54" t="s">
        <v>87</v>
      </c>
      <c r="F41" s="54" t="s">
        <v>88</v>
      </c>
      <c r="G41" s="54" t="s">
        <v>89</v>
      </c>
      <c r="H41" s="54" t="s">
        <v>90</v>
      </c>
      <c r="I41" s="56">
        <f t="shared" si="0"/>
        <v>21</v>
      </c>
      <c r="J41" s="57">
        <f t="shared" si="1"/>
        <v>21</v>
      </c>
      <c r="K41" s="58">
        <v>0.375</v>
      </c>
      <c r="L41" s="59">
        <v>0.61111111111111105</v>
      </c>
      <c r="M41" s="60">
        <f t="shared" si="2"/>
        <v>0.23611111111111105</v>
      </c>
      <c r="N41" s="61">
        <v>0.625</v>
      </c>
      <c r="O41" s="62">
        <v>0.39583333333333331</v>
      </c>
      <c r="P41" s="63">
        <f t="shared" si="3"/>
        <v>2.0833333333333315E-2</v>
      </c>
      <c r="Q41" s="64">
        <v>1</v>
      </c>
      <c r="R41" s="65">
        <v>0.51458333333333328</v>
      </c>
      <c r="S41" s="66">
        <v>0.54583333333333328</v>
      </c>
      <c r="T41" s="63">
        <f t="shared" si="4"/>
        <v>3.125E-2</v>
      </c>
      <c r="U41" s="67">
        <v>3</v>
      </c>
      <c r="V41" s="62">
        <v>0.54999999999999993</v>
      </c>
      <c r="W41" s="63">
        <v>0.60555555555555551</v>
      </c>
      <c r="X41" s="63">
        <f t="shared" si="5"/>
        <v>5.555555555555558E-2</v>
      </c>
      <c r="Y41" s="64">
        <v>4</v>
      </c>
      <c r="Z41" s="62">
        <v>0.39652777777777781</v>
      </c>
      <c r="AA41" s="63">
        <v>0.51111111111111118</v>
      </c>
      <c r="AB41" s="63">
        <f t="shared" si="6"/>
        <v>8.6805555555555636E-2</v>
      </c>
      <c r="AC41" s="64">
        <v>8</v>
      </c>
      <c r="AD41" s="62">
        <v>0.46597222222222223</v>
      </c>
      <c r="AE41" s="63">
        <v>0.49374999999999997</v>
      </c>
      <c r="AF41" s="63">
        <f t="shared" si="7"/>
        <v>2.7777777777777735E-2</v>
      </c>
      <c r="AG41" s="64">
        <v>5</v>
      </c>
      <c r="AH41" s="68" t="str">
        <f>IF(AND(AD41&gt;V41,AE41&lt;W41),"trek",IF(AND(AD41&gt;R41,AD41&lt;S41),"boat",IF(AND(AD41&gt;Z41,AD41&lt;AA41),"bike","skipped")))</f>
        <v>bike</v>
      </c>
      <c r="AJ41" s="7"/>
      <c r="AK41" s="7"/>
      <c r="AL41" s="7"/>
      <c r="AM41" s="4">
        <f t="shared" si="8"/>
        <v>21</v>
      </c>
      <c r="AN41" s="2">
        <f t="shared" si="9"/>
        <v>0</v>
      </c>
      <c r="AO41" s="3">
        <f t="shared" si="10"/>
        <v>0</v>
      </c>
      <c r="AP41" s="3">
        <f t="shared" si="11"/>
        <v>0</v>
      </c>
      <c r="AQ41" s="3">
        <f t="shared" si="12"/>
        <v>0</v>
      </c>
      <c r="AR41" s="3">
        <f t="shared" si="13"/>
        <v>21</v>
      </c>
      <c r="AS41" s="1"/>
    </row>
    <row r="42" spans="1:47" x14ac:dyDescent="0.25">
      <c r="A42" s="69" t="s">
        <v>75</v>
      </c>
      <c r="B42" s="70">
        <v>34</v>
      </c>
      <c r="C42" s="70">
        <v>18</v>
      </c>
      <c r="D42" s="69" t="s">
        <v>163</v>
      </c>
      <c r="E42" s="69" t="s">
        <v>174</v>
      </c>
      <c r="F42" s="69" t="s">
        <v>175</v>
      </c>
      <c r="G42" s="69"/>
      <c r="H42" s="69"/>
      <c r="I42" s="71">
        <f t="shared" si="0"/>
        <v>19</v>
      </c>
      <c r="J42" s="72">
        <f t="shared" si="1"/>
        <v>19</v>
      </c>
      <c r="K42" s="73">
        <v>0.3888888888888889</v>
      </c>
      <c r="L42" s="74">
        <v>0.61546296296296299</v>
      </c>
      <c r="M42" s="75">
        <f t="shared" si="2"/>
        <v>0.22657407407407409</v>
      </c>
      <c r="N42" s="76">
        <v>0.63888888888888895</v>
      </c>
      <c r="O42" s="77">
        <v>0.41388888888888892</v>
      </c>
      <c r="P42" s="78">
        <f t="shared" si="3"/>
        <v>2.5000000000000022E-2</v>
      </c>
      <c r="Q42" s="79">
        <v>1</v>
      </c>
      <c r="R42" s="80">
        <v>0.57500000000000007</v>
      </c>
      <c r="S42" s="81">
        <v>0.61041666666666672</v>
      </c>
      <c r="T42" s="78">
        <f t="shared" si="4"/>
        <v>3.5416666666666652E-2</v>
      </c>
      <c r="U42" s="82">
        <v>3</v>
      </c>
      <c r="V42" s="77">
        <v>0.50416666666666665</v>
      </c>
      <c r="W42" s="78">
        <v>0.57500000000000007</v>
      </c>
      <c r="X42" s="78">
        <f t="shared" si="5"/>
        <v>7.0833333333333415E-2</v>
      </c>
      <c r="Y42" s="79">
        <v>4</v>
      </c>
      <c r="Z42" s="77">
        <v>0.4145833333333333</v>
      </c>
      <c r="AA42" s="78">
        <v>0.50347222222222221</v>
      </c>
      <c r="AB42" s="78">
        <f t="shared" si="6"/>
        <v>6.3888888888888884E-2</v>
      </c>
      <c r="AC42" s="79">
        <v>6</v>
      </c>
      <c r="AD42" s="77">
        <v>0.45694444444444443</v>
      </c>
      <c r="AE42" s="78">
        <v>0.48194444444444445</v>
      </c>
      <c r="AF42" s="78">
        <f t="shared" si="7"/>
        <v>2.5000000000000022E-2</v>
      </c>
      <c r="AG42" s="79">
        <v>5</v>
      </c>
      <c r="AH42" s="83" t="str">
        <f>IF(AND(AD42&gt;V42,AE42&lt;W42),"trek",IF(AND(AD42&gt;R42,AD42&lt;S42),"boat",IF(AND(AD42&gt;Z42,AD42&lt;S42),"bike","skipped")))</f>
        <v>bike</v>
      </c>
      <c r="AJ42" s="7"/>
      <c r="AK42" s="7"/>
      <c r="AL42" s="7"/>
      <c r="AM42" s="4">
        <f t="shared" si="8"/>
        <v>19</v>
      </c>
      <c r="AN42" s="2">
        <f t="shared" si="9"/>
        <v>0</v>
      </c>
      <c r="AO42" s="3">
        <f t="shared" si="10"/>
        <v>0</v>
      </c>
      <c r="AP42" s="3">
        <f t="shared" si="11"/>
        <v>0</v>
      </c>
      <c r="AQ42" s="3">
        <f t="shared" si="12"/>
        <v>0</v>
      </c>
      <c r="AR42" s="3">
        <f t="shared" si="13"/>
        <v>19</v>
      </c>
      <c r="AS42" s="1"/>
    </row>
    <row r="43" spans="1:47" x14ac:dyDescent="0.25">
      <c r="A43" s="69" t="s">
        <v>60</v>
      </c>
      <c r="B43" s="70">
        <v>35</v>
      </c>
      <c r="C43" s="70">
        <v>19</v>
      </c>
      <c r="D43" s="69" t="s">
        <v>163</v>
      </c>
      <c r="E43" s="69" t="s">
        <v>180</v>
      </c>
      <c r="F43" s="69" t="s">
        <v>181</v>
      </c>
      <c r="G43" s="69"/>
      <c r="H43" s="69"/>
      <c r="I43" s="71">
        <f t="shared" si="0"/>
        <v>19</v>
      </c>
      <c r="J43" s="72">
        <f t="shared" si="1"/>
        <v>19</v>
      </c>
      <c r="K43" s="73">
        <v>0.3888888888888889</v>
      </c>
      <c r="L43" s="74">
        <v>0.62638888888888888</v>
      </c>
      <c r="M43" s="75">
        <f t="shared" si="2"/>
        <v>0.23749999999999999</v>
      </c>
      <c r="N43" s="76">
        <v>0.63888888888888895</v>
      </c>
      <c r="O43" s="77">
        <v>0.4152777777777778</v>
      </c>
      <c r="P43" s="78">
        <f t="shared" si="3"/>
        <v>2.6388888888888906E-2</v>
      </c>
      <c r="Q43" s="79">
        <v>1</v>
      </c>
      <c r="R43" s="80">
        <v>24</v>
      </c>
      <c r="S43" s="81">
        <v>24</v>
      </c>
      <c r="T43" s="78">
        <f t="shared" si="4"/>
        <v>0</v>
      </c>
      <c r="U43" s="82">
        <v>0</v>
      </c>
      <c r="V43" s="77">
        <v>0.41597222222222219</v>
      </c>
      <c r="W43" s="78">
        <v>0.50624999999999998</v>
      </c>
      <c r="X43" s="78">
        <f t="shared" si="5"/>
        <v>9.027777777777779E-2</v>
      </c>
      <c r="Y43" s="79">
        <v>6</v>
      </c>
      <c r="Z43" s="77">
        <v>0.50902777777777775</v>
      </c>
      <c r="AA43" s="78">
        <v>0.61527777777777781</v>
      </c>
      <c r="AB43" s="78">
        <f t="shared" si="6"/>
        <v>7.0833333333333415E-2</v>
      </c>
      <c r="AC43" s="79">
        <v>7</v>
      </c>
      <c r="AD43" s="77">
        <v>0.55625000000000002</v>
      </c>
      <c r="AE43" s="78">
        <v>0.59166666666666667</v>
      </c>
      <c r="AF43" s="78">
        <f t="shared" si="7"/>
        <v>3.5416666666666652E-2</v>
      </c>
      <c r="AG43" s="79">
        <v>5</v>
      </c>
      <c r="AH43" s="83" t="str">
        <f>IF(AND(AD43&gt;V43,AE43&lt;W43),"trek",IF(AND(AD43&gt;R43,AD43&lt;S43),"boat",IF(AND(AD43&gt;Z43,AD43&lt;AA43),"bike","skipped")))</f>
        <v>bike</v>
      </c>
      <c r="AJ43" s="7"/>
      <c r="AK43" s="7"/>
      <c r="AL43" s="7"/>
      <c r="AM43" s="4">
        <f t="shared" si="8"/>
        <v>19</v>
      </c>
      <c r="AN43" s="2">
        <f t="shared" si="9"/>
        <v>0</v>
      </c>
      <c r="AO43" s="3">
        <f t="shared" si="10"/>
        <v>0</v>
      </c>
      <c r="AP43" s="3">
        <f t="shared" si="11"/>
        <v>0</v>
      </c>
      <c r="AQ43" s="3">
        <f t="shared" si="12"/>
        <v>0</v>
      </c>
      <c r="AR43" s="3">
        <f t="shared" si="13"/>
        <v>19</v>
      </c>
      <c r="AS43" s="1"/>
    </row>
    <row r="44" spans="1:47" x14ac:dyDescent="0.25">
      <c r="A44" s="114" t="s">
        <v>46</v>
      </c>
      <c r="B44" s="115">
        <v>36</v>
      </c>
      <c r="C44" s="115">
        <v>6</v>
      </c>
      <c r="D44" s="114" t="s">
        <v>7</v>
      </c>
      <c r="E44" s="114" t="s">
        <v>135</v>
      </c>
      <c r="F44" s="114" t="s">
        <v>136</v>
      </c>
      <c r="G44" s="114" t="s">
        <v>137</v>
      </c>
      <c r="H44" s="114" t="s">
        <v>138</v>
      </c>
      <c r="I44" s="116">
        <f t="shared" si="0"/>
        <v>18</v>
      </c>
      <c r="J44" s="117">
        <f t="shared" si="1"/>
        <v>18</v>
      </c>
      <c r="K44" s="118">
        <v>0.375</v>
      </c>
      <c r="L44" s="119">
        <v>0.60234953703703698</v>
      </c>
      <c r="M44" s="120">
        <f t="shared" si="2"/>
        <v>0.22734953703703698</v>
      </c>
      <c r="N44" s="121">
        <v>0.625</v>
      </c>
      <c r="O44" s="122">
        <v>0.40347222222222223</v>
      </c>
      <c r="P44" s="123">
        <f t="shared" si="3"/>
        <v>2.8472222222222232E-2</v>
      </c>
      <c r="Q44" s="124">
        <v>1</v>
      </c>
      <c r="R44" s="125">
        <v>24</v>
      </c>
      <c r="S44" s="126">
        <v>24</v>
      </c>
      <c r="T44" s="123">
        <f t="shared" si="4"/>
        <v>0</v>
      </c>
      <c r="U44" s="127">
        <v>0</v>
      </c>
      <c r="V44" s="122"/>
      <c r="W44" s="123"/>
      <c r="X44" s="123">
        <f t="shared" si="5"/>
        <v>0</v>
      </c>
      <c r="Y44" s="124">
        <v>4</v>
      </c>
      <c r="Z44" s="122">
        <v>0.40902777777777777</v>
      </c>
      <c r="AA44" s="123">
        <v>0.52638888888888891</v>
      </c>
      <c r="AB44" s="123">
        <f t="shared" si="6"/>
        <v>8.5416666666666752E-2</v>
      </c>
      <c r="AC44" s="124">
        <v>8</v>
      </c>
      <c r="AD44" s="122">
        <v>0.4465277777777778</v>
      </c>
      <c r="AE44" s="123">
        <v>0.47847222222222219</v>
      </c>
      <c r="AF44" s="123">
        <f t="shared" si="7"/>
        <v>3.1944444444444386E-2</v>
      </c>
      <c r="AG44" s="124">
        <v>5</v>
      </c>
      <c r="AH44" s="128" t="str">
        <f>IF(AND(AD44&gt;V44,AE44&lt;W44),"trek",IF(AND(AD44&gt;R44,AD44&lt;S44),"boat",IF(AND(AD44&gt;Z44,AD44&lt;AA44),"bike","skipped")))</f>
        <v>bike</v>
      </c>
      <c r="AJ44" s="7"/>
      <c r="AK44" s="7"/>
      <c r="AL44" s="7"/>
      <c r="AM44" s="4">
        <f t="shared" si="8"/>
        <v>18</v>
      </c>
      <c r="AN44" s="2">
        <f t="shared" si="9"/>
        <v>0</v>
      </c>
      <c r="AO44" s="3">
        <f t="shared" si="10"/>
        <v>0</v>
      </c>
      <c r="AP44" s="3">
        <f t="shared" si="11"/>
        <v>0</v>
      </c>
      <c r="AQ44" s="3">
        <f t="shared" si="12"/>
        <v>0</v>
      </c>
      <c r="AR44" s="3">
        <f t="shared" si="13"/>
        <v>18</v>
      </c>
      <c r="AS44" s="1"/>
    </row>
    <row r="45" spans="1:47" x14ac:dyDescent="0.25">
      <c r="A45" s="54" t="s">
        <v>69</v>
      </c>
      <c r="B45" s="55">
        <v>37</v>
      </c>
      <c r="C45" s="55">
        <v>12</v>
      </c>
      <c r="D45" s="54" t="s">
        <v>31</v>
      </c>
      <c r="E45" s="54" t="s">
        <v>123</v>
      </c>
      <c r="F45" s="54" t="s">
        <v>124</v>
      </c>
      <c r="G45" s="54" t="s">
        <v>125</v>
      </c>
      <c r="H45" s="54" t="s">
        <v>126</v>
      </c>
      <c r="I45" s="56">
        <f t="shared" si="0"/>
        <v>18</v>
      </c>
      <c r="J45" s="57">
        <f t="shared" si="1"/>
        <v>18</v>
      </c>
      <c r="K45" s="58">
        <v>0.3888888888888889</v>
      </c>
      <c r="L45" s="59">
        <v>0.62428240740740748</v>
      </c>
      <c r="M45" s="60">
        <f t="shared" si="2"/>
        <v>0.23539351851851859</v>
      </c>
      <c r="N45" s="61">
        <v>0.63888888888888895</v>
      </c>
      <c r="O45" s="62">
        <v>0.41388888888888892</v>
      </c>
      <c r="P45" s="63">
        <f t="shared" si="3"/>
        <v>2.5000000000000022E-2</v>
      </c>
      <c r="Q45" s="64">
        <v>1</v>
      </c>
      <c r="R45" s="65">
        <v>0.4916666666666667</v>
      </c>
      <c r="S45" s="66">
        <v>0.56041666666666667</v>
      </c>
      <c r="T45" s="63">
        <f t="shared" si="4"/>
        <v>4.166666666666663E-2</v>
      </c>
      <c r="U45" s="67">
        <v>3</v>
      </c>
      <c r="V45" s="62">
        <v>0.4145833333333333</v>
      </c>
      <c r="W45" s="63">
        <v>0.49027777777777781</v>
      </c>
      <c r="X45" s="63">
        <f t="shared" si="5"/>
        <v>7.5694444444444509E-2</v>
      </c>
      <c r="Y45" s="64">
        <v>5</v>
      </c>
      <c r="Z45" s="62">
        <v>0.56597222222222221</v>
      </c>
      <c r="AA45" s="63">
        <v>0.61597222222222225</v>
      </c>
      <c r="AB45" s="63">
        <f t="shared" si="6"/>
        <v>5.0000000000000044E-2</v>
      </c>
      <c r="AC45" s="64">
        <v>4</v>
      </c>
      <c r="AD45" s="62">
        <v>0.51597222222222217</v>
      </c>
      <c r="AE45" s="63">
        <v>0.54305555555555551</v>
      </c>
      <c r="AF45" s="63">
        <f t="shared" si="7"/>
        <v>2.7083333333333348E-2</v>
      </c>
      <c r="AG45" s="64">
        <v>5</v>
      </c>
      <c r="AH45" s="68" t="str">
        <f>IF(AND(AD45&gt;V45,AE45&lt;W45),"trek",IF(AND(AD45&gt;R45,AD45&lt;S45),"boat",IF(AND(AD45&gt;Z45,AD45&lt;S45),"bike","skipped")))</f>
        <v>boat</v>
      </c>
      <c r="AJ45" s="7"/>
      <c r="AK45" s="7"/>
      <c r="AL45" s="7"/>
      <c r="AM45" s="4">
        <f t="shared" si="8"/>
        <v>18</v>
      </c>
      <c r="AN45" s="2">
        <f t="shared" si="9"/>
        <v>0</v>
      </c>
      <c r="AO45" s="3">
        <f t="shared" si="10"/>
        <v>0</v>
      </c>
      <c r="AP45" s="3">
        <f t="shared" si="11"/>
        <v>0</v>
      </c>
      <c r="AQ45" s="3">
        <f t="shared" si="12"/>
        <v>0</v>
      </c>
      <c r="AR45" s="3">
        <f t="shared" si="13"/>
        <v>18</v>
      </c>
      <c r="AS45" s="1"/>
    </row>
    <row r="46" spans="1:47" x14ac:dyDescent="0.25">
      <c r="A46" s="114" t="s">
        <v>47</v>
      </c>
      <c r="B46" s="115">
        <v>38</v>
      </c>
      <c r="C46" s="115">
        <v>7</v>
      </c>
      <c r="D46" s="114" t="s">
        <v>7</v>
      </c>
      <c r="E46" s="114" t="s">
        <v>91</v>
      </c>
      <c r="F46" s="114" t="s">
        <v>92</v>
      </c>
      <c r="G46" s="114" t="s">
        <v>93</v>
      </c>
      <c r="H46" s="114" t="s">
        <v>94</v>
      </c>
      <c r="I46" s="116">
        <f t="shared" si="0"/>
        <v>18</v>
      </c>
      <c r="J46" s="117">
        <f t="shared" si="1"/>
        <v>18</v>
      </c>
      <c r="K46" s="118">
        <v>0.375</v>
      </c>
      <c r="L46" s="119">
        <v>0.62083333333333335</v>
      </c>
      <c r="M46" s="120">
        <f t="shared" si="2"/>
        <v>0.24583333333333335</v>
      </c>
      <c r="N46" s="121">
        <v>0.625</v>
      </c>
      <c r="O46" s="122">
        <v>0.39999999999999997</v>
      </c>
      <c r="P46" s="123">
        <f t="shared" si="3"/>
        <v>2.4999999999999967E-2</v>
      </c>
      <c r="Q46" s="124">
        <v>1</v>
      </c>
      <c r="R46" s="125">
        <v>0.49791666666666662</v>
      </c>
      <c r="S46" s="126">
        <v>0.52916666666666667</v>
      </c>
      <c r="T46" s="123">
        <f t="shared" si="4"/>
        <v>3.1250000000000056E-2</v>
      </c>
      <c r="U46" s="127">
        <v>3</v>
      </c>
      <c r="V46" s="122">
        <v>0.40416666666666662</v>
      </c>
      <c r="W46" s="123">
        <v>0.49444444444444446</v>
      </c>
      <c r="X46" s="123">
        <f t="shared" si="5"/>
        <v>9.0277777777777846E-2</v>
      </c>
      <c r="Y46" s="124">
        <v>6</v>
      </c>
      <c r="Z46" s="122">
        <v>0.50416666666666665</v>
      </c>
      <c r="AA46" s="123">
        <v>0.6118055555555556</v>
      </c>
      <c r="AB46" s="123">
        <f t="shared" si="6"/>
        <v>8.1944444444444486E-2</v>
      </c>
      <c r="AC46" s="124">
        <v>3</v>
      </c>
      <c r="AD46" s="122">
        <v>0.54722222222222217</v>
      </c>
      <c r="AE46" s="123">
        <v>0.57291666666666663</v>
      </c>
      <c r="AF46" s="123">
        <f t="shared" si="7"/>
        <v>2.5694444444444464E-2</v>
      </c>
      <c r="AG46" s="124">
        <v>5</v>
      </c>
      <c r="AH46" s="128" t="str">
        <f>IF(AND(AD46&gt;V46,AE46&lt;W46),"trek",IF(AND(AD46&gt;R46,AD46&lt;S46),"boat",IF(AND(AD46&gt;Z46,AD46&lt;AA46),"bike","skipped")))</f>
        <v>bike</v>
      </c>
      <c r="AJ46" s="7"/>
      <c r="AK46" s="7"/>
      <c r="AL46" s="7"/>
      <c r="AM46" s="4">
        <f t="shared" si="8"/>
        <v>18</v>
      </c>
      <c r="AN46" s="2">
        <f t="shared" si="9"/>
        <v>0</v>
      </c>
      <c r="AO46" s="3">
        <f t="shared" si="10"/>
        <v>0</v>
      </c>
      <c r="AP46" s="3">
        <f t="shared" si="11"/>
        <v>0</v>
      </c>
      <c r="AQ46" s="3">
        <f t="shared" si="12"/>
        <v>0</v>
      </c>
      <c r="AR46" s="3">
        <f t="shared" si="13"/>
        <v>18</v>
      </c>
      <c r="AS46" s="1"/>
    </row>
    <row r="47" spans="1:47" x14ac:dyDescent="0.25">
      <c r="A47" s="39" t="s">
        <v>59</v>
      </c>
      <c r="B47" s="40">
        <v>39</v>
      </c>
      <c r="C47" s="40">
        <v>20</v>
      </c>
      <c r="D47" s="39" t="s">
        <v>33</v>
      </c>
      <c r="E47" s="39" t="s">
        <v>166</v>
      </c>
      <c r="F47" s="39" t="s">
        <v>167</v>
      </c>
      <c r="G47" s="39"/>
      <c r="H47" s="39"/>
      <c r="I47" s="41">
        <f t="shared" si="0"/>
        <v>17</v>
      </c>
      <c r="J47" s="42">
        <f t="shared" si="1"/>
        <v>17</v>
      </c>
      <c r="K47" s="43">
        <v>0.3888888888888889</v>
      </c>
      <c r="L47" s="44">
        <v>0.62400462962962966</v>
      </c>
      <c r="M47" s="45">
        <f t="shared" si="2"/>
        <v>0.23511574074074076</v>
      </c>
      <c r="N47" s="46">
        <v>0.63888888888888895</v>
      </c>
      <c r="O47" s="47">
        <v>0.4152777777777778</v>
      </c>
      <c r="P47" s="48">
        <f t="shared" si="3"/>
        <v>2.6388888888888906E-2</v>
      </c>
      <c r="Q47" s="49">
        <v>1</v>
      </c>
      <c r="R47" s="50">
        <v>24</v>
      </c>
      <c r="S47" s="51">
        <v>24</v>
      </c>
      <c r="T47" s="48">
        <f t="shared" si="4"/>
        <v>0</v>
      </c>
      <c r="U47" s="52">
        <v>0</v>
      </c>
      <c r="V47" s="47">
        <v>0.56874999999999998</v>
      </c>
      <c r="W47" s="48">
        <v>0.61249999999999993</v>
      </c>
      <c r="X47" s="48">
        <f t="shared" si="5"/>
        <v>4.3749999999999956E-2</v>
      </c>
      <c r="Y47" s="49">
        <v>3</v>
      </c>
      <c r="Z47" s="47">
        <v>0.42222222222222222</v>
      </c>
      <c r="AA47" s="48">
        <v>0.55694444444444446</v>
      </c>
      <c r="AB47" s="48">
        <f t="shared" si="6"/>
        <v>9.5833333333333326E-2</v>
      </c>
      <c r="AC47" s="49">
        <v>8</v>
      </c>
      <c r="AD47" s="47">
        <v>0.46111111111111108</v>
      </c>
      <c r="AE47" s="48">
        <v>0.5</v>
      </c>
      <c r="AF47" s="48">
        <f t="shared" si="7"/>
        <v>3.8888888888888917E-2</v>
      </c>
      <c r="AG47" s="49">
        <v>5</v>
      </c>
      <c r="AH47" s="53" t="str">
        <f>IF(AND(AD47&gt;V47,AE47&lt;W47),"trek",IF(AND(AD47&gt;R47,AD47&lt;S47),"boat",IF(AND(AD47&gt;Z47,AD47&lt;S47),"bike","skipped")))</f>
        <v>bike</v>
      </c>
      <c r="AJ47" s="7"/>
      <c r="AK47" s="7"/>
      <c r="AL47" s="7"/>
      <c r="AM47" s="4">
        <f t="shared" si="8"/>
        <v>17</v>
      </c>
      <c r="AN47" s="2">
        <f t="shared" si="9"/>
        <v>0</v>
      </c>
      <c r="AO47" s="3">
        <f t="shared" si="10"/>
        <v>0</v>
      </c>
      <c r="AP47" s="3">
        <f t="shared" si="11"/>
        <v>0</v>
      </c>
      <c r="AQ47" s="3">
        <f t="shared" si="12"/>
        <v>0</v>
      </c>
      <c r="AR47" s="3">
        <f t="shared" si="13"/>
        <v>17</v>
      </c>
      <c r="AS47" s="1"/>
    </row>
    <row r="48" spans="1:47" x14ac:dyDescent="0.25">
      <c r="A48" s="39" t="s">
        <v>54</v>
      </c>
      <c r="B48" s="40">
        <v>40</v>
      </c>
      <c r="C48" s="40">
        <v>21</v>
      </c>
      <c r="D48" s="39" t="s">
        <v>33</v>
      </c>
      <c r="E48" s="39" t="s">
        <v>161</v>
      </c>
      <c r="F48" s="39" t="s">
        <v>162</v>
      </c>
      <c r="G48" s="39"/>
      <c r="H48" s="39"/>
      <c r="I48" s="41">
        <f t="shared" si="0"/>
        <v>17</v>
      </c>
      <c r="J48" s="42">
        <f t="shared" si="1"/>
        <v>17</v>
      </c>
      <c r="K48" s="43">
        <v>0.3888888888888889</v>
      </c>
      <c r="L48" s="44">
        <v>0.62708333333333333</v>
      </c>
      <c r="M48" s="45">
        <f t="shared" si="2"/>
        <v>0.23819444444444443</v>
      </c>
      <c r="N48" s="46">
        <v>0.63888888888888895</v>
      </c>
      <c r="O48" s="47">
        <v>0.41736111111111113</v>
      </c>
      <c r="P48" s="48">
        <f t="shared" si="3"/>
        <v>2.8472222222222232E-2</v>
      </c>
      <c r="Q48" s="49">
        <v>1</v>
      </c>
      <c r="R48" s="50">
        <v>0.59027777777777779</v>
      </c>
      <c r="S48" s="51">
        <v>0.6166666666666667</v>
      </c>
      <c r="T48" s="48">
        <f t="shared" si="4"/>
        <v>2.6388888888888906E-2</v>
      </c>
      <c r="U48" s="52">
        <v>2</v>
      </c>
      <c r="V48" s="47">
        <v>0.41944444444444445</v>
      </c>
      <c r="W48" s="48">
        <v>0.45069444444444445</v>
      </c>
      <c r="X48" s="48">
        <f t="shared" si="5"/>
        <v>3.125E-2</v>
      </c>
      <c r="Y48" s="49">
        <v>3</v>
      </c>
      <c r="Z48" s="47">
        <v>0.4513888888888889</v>
      </c>
      <c r="AA48" s="48">
        <v>0.58888888888888891</v>
      </c>
      <c r="AB48" s="48">
        <f t="shared" si="6"/>
        <v>7.5694444444444453E-2</v>
      </c>
      <c r="AC48" s="49">
        <v>6</v>
      </c>
      <c r="AD48" s="47">
        <v>0.50277777777777777</v>
      </c>
      <c r="AE48" s="48">
        <v>0.56458333333333333</v>
      </c>
      <c r="AF48" s="48">
        <f t="shared" si="7"/>
        <v>6.1805555555555558E-2</v>
      </c>
      <c r="AG48" s="49">
        <v>5</v>
      </c>
      <c r="AH48" s="53" t="str">
        <f>IF(AND(AD48&gt;V48,AE48&lt;W48),"trek",IF(AND(AD48&gt;R48,AD48&lt;S48),"boat",IF(AND(AD48&gt;Z48,AD48&lt;S48),"bike","skipped")))</f>
        <v>bike</v>
      </c>
      <c r="AJ48" s="7"/>
      <c r="AK48" s="7"/>
      <c r="AL48" s="7"/>
      <c r="AM48" s="4">
        <f t="shared" si="8"/>
        <v>17</v>
      </c>
      <c r="AN48" s="2">
        <f t="shared" si="9"/>
        <v>0</v>
      </c>
      <c r="AO48" s="3">
        <f t="shared" si="10"/>
        <v>0</v>
      </c>
      <c r="AP48" s="3">
        <f t="shared" si="11"/>
        <v>0</v>
      </c>
      <c r="AQ48" s="3">
        <f t="shared" si="12"/>
        <v>0</v>
      </c>
      <c r="AR48" s="3">
        <f t="shared" si="13"/>
        <v>17</v>
      </c>
      <c r="AS48" s="1"/>
    </row>
    <row r="49" spans="1:45" x14ac:dyDescent="0.25">
      <c r="A49" s="114" t="s">
        <v>40</v>
      </c>
      <c r="B49" s="115">
        <v>41</v>
      </c>
      <c r="C49" s="115">
        <v>8</v>
      </c>
      <c r="D49" s="114" t="s">
        <v>7</v>
      </c>
      <c r="E49" s="114" t="s">
        <v>148</v>
      </c>
      <c r="F49" s="114" t="s">
        <v>149</v>
      </c>
      <c r="G49" s="114" t="s">
        <v>150</v>
      </c>
      <c r="H49" s="114"/>
      <c r="I49" s="116">
        <f t="shared" si="0"/>
        <v>16</v>
      </c>
      <c r="J49" s="117">
        <f t="shared" si="1"/>
        <v>16</v>
      </c>
      <c r="K49" s="118">
        <v>0.375</v>
      </c>
      <c r="L49" s="119">
        <v>0.59583333333333333</v>
      </c>
      <c r="M49" s="120">
        <f t="shared" si="2"/>
        <v>0.22083333333333333</v>
      </c>
      <c r="N49" s="121">
        <v>0.625</v>
      </c>
      <c r="O49" s="122">
        <v>0.39930555555555558</v>
      </c>
      <c r="P49" s="123">
        <f t="shared" si="3"/>
        <v>2.430555555555558E-2</v>
      </c>
      <c r="Q49" s="124">
        <v>1</v>
      </c>
      <c r="R49" s="125">
        <v>0.56458333333333333</v>
      </c>
      <c r="S49" s="126">
        <v>0.58819444444444446</v>
      </c>
      <c r="T49" s="123">
        <f t="shared" si="4"/>
        <v>2.3611111111111138E-2</v>
      </c>
      <c r="U49" s="127">
        <v>2</v>
      </c>
      <c r="V49" s="122">
        <v>0.39930555555555558</v>
      </c>
      <c r="W49" s="123">
        <v>0.48680555555555555</v>
      </c>
      <c r="X49" s="123">
        <f t="shared" si="5"/>
        <v>8.7499999999999967E-2</v>
      </c>
      <c r="Y49" s="124">
        <v>6</v>
      </c>
      <c r="Z49" s="122">
        <v>0.49444444444444446</v>
      </c>
      <c r="AA49" s="123">
        <v>0.56458333333333333</v>
      </c>
      <c r="AB49" s="123">
        <f t="shared" si="6"/>
        <v>7.0138888888888862E-2</v>
      </c>
      <c r="AC49" s="124">
        <v>7</v>
      </c>
      <c r="AD49" s="122">
        <v>22</v>
      </c>
      <c r="AE49" s="123">
        <v>22</v>
      </c>
      <c r="AF49" s="123">
        <f t="shared" si="7"/>
        <v>0</v>
      </c>
      <c r="AG49" s="124">
        <v>0</v>
      </c>
      <c r="AH49" s="128" t="str">
        <f>IF(AND(AD49&gt;V49,AE49&lt;W49),"trek",IF(AND(AD49&gt;R49,AD49&lt;S49),"boat",IF(AND(AD49&gt;Z49,AD49&lt;AA49),"bike","skipped")))</f>
        <v>skipped</v>
      </c>
      <c r="AJ49" s="7"/>
      <c r="AK49" s="7"/>
      <c r="AL49" s="7"/>
      <c r="AM49" s="4">
        <f t="shared" si="8"/>
        <v>16</v>
      </c>
      <c r="AN49" s="2">
        <f t="shared" si="9"/>
        <v>0</v>
      </c>
      <c r="AO49" s="3">
        <f t="shared" si="10"/>
        <v>0</v>
      </c>
      <c r="AP49" s="3">
        <f t="shared" si="11"/>
        <v>0</v>
      </c>
      <c r="AQ49" s="3"/>
      <c r="AR49" s="3">
        <f t="shared" si="13"/>
        <v>16</v>
      </c>
      <c r="AS49" s="1"/>
    </row>
    <row r="50" spans="1:45" x14ac:dyDescent="0.25">
      <c r="A50" s="69" t="s">
        <v>58</v>
      </c>
      <c r="B50" s="70">
        <v>42</v>
      </c>
      <c r="C50" s="70">
        <v>22</v>
      </c>
      <c r="D50" s="69" t="s">
        <v>163</v>
      </c>
      <c r="E50" s="69" t="s">
        <v>188</v>
      </c>
      <c r="F50" s="69" t="s">
        <v>189</v>
      </c>
      <c r="G50" s="69"/>
      <c r="H50" s="69"/>
      <c r="I50" s="71">
        <f t="shared" si="0"/>
        <v>16</v>
      </c>
      <c r="J50" s="72">
        <f t="shared" si="1"/>
        <v>16</v>
      </c>
      <c r="K50" s="73">
        <v>0.3888888888888889</v>
      </c>
      <c r="L50" s="74">
        <v>0.62222222222222223</v>
      </c>
      <c r="M50" s="75">
        <f t="shared" si="2"/>
        <v>0.23333333333333334</v>
      </c>
      <c r="N50" s="76">
        <v>0.63888888888888895</v>
      </c>
      <c r="O50" s="77">
        <v>0.41736111111111113</v>
      </c>
      <c r="P50" s="78">
        <f t="shared" si="3"/>
        <v>2.8472222222222232E-2</v>
      </c>
      <c r="Q50" s="79">
        <v>1</v>
      </c>
      <c r="R50" s="80">
        <v>0.51388888888888895</v>
      </c>
      <c r="S50" s="81">
        <v>0.53749999999999998</v>
      </c>
      <c r="T50" s="78">
        <f t="shared" si="4"/>
        <v>2.3611111111111027E-2</v>
      </c>
      <c r="U50" s="82">
        <v>2</v>
      </c>
      <c r="V50" s="77">
        <v>0.53819444444444442</v>
      </c>
      <c r="W50" s="78">
        <v>0.60833333333333328</v>
      </c>
      <c r="X50" s="78">
        <f t="shared" si="5"/>
        <v>7.0138888888888862E-2</v>
      </c>
      <c r="Y50" s="79">
        <v>4</v>
      </c>
      <c r="Z50" s="77">
        <v>0.41736111111111113</v>
      </c>
      <c r="AA50" s="78">
        <v>0.50763888888888886</v>
      </c>
      <c r="AB50" s="78">
        <f t="shared" si="6"/>
        <v>5.8333333333333237E-2</v>
      </c>
      <c r="AC50" s="79">
        <v>4</v>
      </c>
      <c r="AD50" s="77">
        <v>0.46666666666666662</v>
      </c>
      <c r="AE50" s="78">
        <v>0.49861111111111112</v>
      </c>
      <c r="AF50" s="78">
        <f t="shared" si="7"/>
        <v>3.1944444444444497E-2</v>
      </c>
      <c r="AG50" s="79">
        <v>5</v>
      </c>
      <c r="AH50" s="83" t="str">
        <f>IF(AND(AD50&gt;V50,AE50&lt;W50),"trek",IF(AND(AD50&gt;R50,AD50&lt;S50),"boat",IF(AND(AD50&gt;Z50,AD50&lt;AA50),"bike","skipped")))</f>
        <v>bike</v>
      </c>
      <c r="AJ50" s="7"/>
      <c r="AK50" s="7"/>
      <c r="AL50" s="7"/>
      <c r="AM50" s="4">
        <f t="shared" si="8"/>
        <v>16</v>
      </c>
      <c r="AN50" s="2">
        <f t="shared" si="9"/>
        <v>0</v>
      </c>
      <c r="AO50" s="3">
        <f t="shared" si="10"/>
        <v>0</v>
      </c>
      <c r="AP50" s="3">
        <f t="shared" si="11"/>
        <v>0</v>
      </c>
      <c r="AQ50" s="3">
        <f>AP50/5</f>
        <v>0</v>
      </c>
      <c r="AR50" s="3">
        <f t="shared" si="13"/>
        <v>16</v>
      </c>
      <c r="AS50" s="1"/>
    </row>
    <row r="51" spans="1:45" x14ac:dyDescent="0.25">
      <c r="A51" s="99" t="s">
        <v>41</v>
      </c>
      <c r="B51" s="100">
        <v>43</v>
      </c>
      <c r="C51" s="100">
        <v>13</v>
      </c>
      <c r="D51" s="99" t="s">
        <v>32</v>
      </c>
      <c r="E51" s="99" t="s">
        <v>76</v>
      </c>
      <c r="F51" s="99" t="s">
        <v>77</v>
      </c>
      <c r="G51" s="99" t="s">
        <v>78</v>
      </c>
      <c r="H51" s="99"/>
      <c r="I51" s="101">
        <f t="shared" si="0"/>
        <v>14</v>
      </c>
      <c r="J51" s="102">
        <f t="shared" si="1"/>
        <v>14</v>
      </c>
      <c r="K51" s="103">
        <v>0.375</v>
      </c>
      <c r="L51" s="104">
        <v>0.61890046296296297</v>
      </c>
      <c r="M51" s="105">
        <f t="shared" si="2"/>
        <v>0.24390046296296297</v>
      </c>
      <c r="N51" s="106">
        <v>0.625</v>
      </c>
      <c r="O51" s="107">
        <v>0.41250000000000003</v>
      </c>
      <c r="P51" s="108">
        <f t="shared" si="3"/>
        <v>3.7500000000000033E-2</v>
      </c>
      <c r="Q51" s="109">
        <v>1</v>
      </c>
      <c r="R51" s="110">
        <v>24</v>
      </c>
      <c r="S51" s="111">
        <v>24</v>
      </c>
      <c r="T51" s="108">
        <f t="shared" si="4"/>
        <v>0</v>
      </c>
      <c r="U51" s="112">
        <v>3</v>
      </c>
      <c r="V51" s="107">
        <v>0.41388888888888892</v>
      </c>
      <c r="W51" s="108">
        <v>0.47152777777777777</v>
      </c>
      <c r="X51" s="108">
        <f t="shared" si="5"/>
        <v>5.7638888888888851E-2</v>
      </c>
      <c r="Y51" s="109">
        <v>3</v>
      </c>
      <c r="Z51" s="107">
        <v>0.47222222222222227</v>
      </c>
      <c r="AA51" s="108">
        <v>0.60416666666666663</v>
      </c>
      <c r="AB51" s="108">
        <f t="shared" si="6"/>
        <v>8.6111111111111083E-2</v>
      </c>
      <c r="AC51" s="109">
        <v>4</v>
      </c>
      <c r="AD51" s="107">
        <v>0.49583333333333335</v>
      </c>
      <c r="AE51" s="108">
        <v>0.54166666666666663</v>
      </c>
      <c r="AF51" s="108">
        <f t="shared" si="7"/>
        <v>4.5833333333333282E-2</v>
      </c>
      <c r="AG51" s="109">
        <v>3</v>
      </c>
      <c r="AH51" s="113" t="str">
        <f>IF(AND(AD51&gt;V51,AE51&lt;W51),"trek",IF(AND(AD51&gt;R51,AD51&lt;S51),"boat",IF(AND(AD51&gt;Z51,AD51&lt;S51),"bike","skipped")))</f>
        <v>bike</v>
      </c>
      <c r="AJ51" s="7"/>
      <c r="AK51" s="7"/>
      <c r="AL51" s="7"/>
      <c r="AM51" s="4">
        <f t="shared" si="8"/>
        <v>14</v>
      </c>
      <c r="AN51" s="2">
        <f t="shared" si="9"/>
        <v>0</v>
      </c>
      <c r="AO51" s="3">
        <f t="shared" si="10"/>
        <v>0</v>
      </c>
      <c r="AP51" s="3">
        <f t="shared" si="11"/>
        <v>0</v>
      </c>
      <c r="AQ51" s="3">
        <f>AP51/5</f>
        <v>0</v>
      </c>
      <c r="AR51" s="3">
        <f t="shared" si="13"/>
        <v>14</v>
      </c>
      <c r="AS51" s="1"/>
    </row>
    <row r="52" spans="1:45" x14ac:dyDescent="0.25">
      <c r="A52" s="99" t="s">
        <v>205</v>
      </c>
      <c r="B52" s="100"/>
      <c r="C52" s="100"/>
      <c r="D52" s="99" t="s">
        <v>34</v>
      </c>
      <c r="E52" s="99" t="s">
        <v>206</v>
      </c>
      <c r="F52" s="99" t="s">
        <v>207</v>
      </c>
      <c r="G52" s="99"/>
      <c r="H52" s="99"/>
      <c r="I52" s="101">
        <f t="shared" si="0"/>
        <v>0</v>
      </c>
      <c r="J52" s="102">
        <f t="shared" si="1"/>
        <v>0</v>
      </c>
      <c r="K52" s="103"/>
      <c r="L52" s="104"/>
      <c r="M52" s="105" t="s">
        <v>237</v>
      </c>
      <c r="N52" s="106"/>
      <c r="O52" s="107"/>
      <c r="P52" s="108"/>
      <c r="Q52" s="109"/>
      <c r="R52" s="110"/>
      <c r="S52" s="111"/>
      <c r="T52" s="108"/>
      <c r="U52" s="112"/>
      <c r="V52" s="107"/>
      <c r="W52" s="108"/>
      <c r="X52" s="108"/>
      <c r="Y52" s="109"/>
      <c r="Z52" s="107"/>
      <c r="AA52" s="108"/>
      <c r="AB52" s="108"/>
      <c r="AC52" s="109"/>
      <c r="AD52" s="107"/>
      <c r="AE52" s="108"/>
      <c r="AF52" s="108"/>
      <c r="AG52" s="109"/>
      <c r="AH52" s="113"/>
      <c r="AJ52" s="7"/>
      <c r="AK52" s="7"/>
      <c r="AL52" s="7"/>
      <c r="AM52" s="4">
        <f t="shared" si="8"/>
        <v>0</v>
      </c>
      <c r="AN52" s="2">
        <f t="shared" si="9"/>
        <v>0</v>
      </c>
      <c r="AO52" s="3">
        <f t="shared" si="10"/>
        <v>0</v>
      </c>
      <c r="AP52" s="3">
        <f t="shared" si="11"/>
        <v>0</v>
      </c>
      <c r="AQ52" s="3">
        <f>AP52/5</f>
        <v>0</v>
      </c>
      <c r="AR52" s="3">
        <f t="shared" si="13"/>
        <v>0</v>
      </c>
      <c r="AS52" s="1"/>
    </row>
    <row r="53" spans="1:45" x14ac:dyDescent="0.25">
      <c r="A53" s="39" t="s">
        <v>208</v>
      </c>
      <c r="B53" s="40"/>
      <c r="C53" s="40"/>
      <c r="D53" s="39" t="s">
        <v>33</v>
      </c>
      <c r="E53" s="39" t="s">
        <v>209</v>
      </c>
      <c r="F53" s="39" t="s">
        <v>210</v>
      </c>
      <c r="G53" s="39"/>
      <c r="H53" s="39"/>
      <c r="I53" s="41">
        <f t="shared" si="0"/>
        <v>0</v>
      </c>
      <c r="J53" s="42">
        <f t="shared" si="1"/>
        <v>0</v>
      </c>
      <c r="K53" s="43"/>
      <c r="L53" s="44"/>
      <c r="M53" s="45" t="s">
        <v>237</v>
      </c>
      <c r="N53" s="46"/>
      <c r="O53" s="47"/>
      <c r="P53" s="48"/>
      <c r="Q53" s="49"/>
      <c r="R53" s="50"/>
      <c r="S53" s="51"/>
      <c r="T53" s="48"/>
      <c r="U53" s="52"/>
      <c r="V53" s="47"/>
      <c r="W53" s="48"/>
      <c r="X53" s="48"/>
      <c r="Y53" s="49"/>
      <c r="Z53" s="47"/>
      <c r="AA53" s="48"/>
      <c r="AB53" s="48"/>
      <c r="AC53" s="49"/>
      <c r="AD53" s="47"/>
      <c r="AE53" s="48"/>
      <c r="AF53" s="48"/>
      <c r="AG53" s="49"/>
      <c r="AH53" s="53"/>
      <c r="AJ53" s="7"/>
      <c r="AK53" s="7"/>
      <c r="AL53" s="7"/>
      <c r="AM53" s="4">
        <f t="shared" si="8"/>
        <v>0</v>
      </c>
      <c r="AN53" s="2">
        <f t="shared" si="9"/>
        <v>0</v>
      </c>
      <c r="AO53" s="3">
        <f t="shared" si="10"/>
        <v>0</v>
      </c>
      <c r="AP53" s="3">
        <f t="shared" si="11"/>
        <v>0</v>
      </c>
      <c r="AQ53" s="3"/>
      <c r="AR53" s="3">
        <f t="shared" si="13"/>
        <v>0</v>
      </c>
      <c r="AS53" s="1"/>
    </row>
    <row r="54" spans="1:45" x14ac:dyDescent="0.25">
      <c r="A54" s="39" t="s">
        <v>211</v>
      </c>
      <c r="B54" s="40"/>
      <c r="C54" s="40"/>
      <c r="D54" s="39" t="s">
        <v>33</v>
      </c>
      <c r="E54" s="39" t="s">
        <v>212</v>
      </c>
      <c r="F54" s="39" t="s">
        <v>213</v>
      </c>
      <c r="G54" s="39"/>
      <c r="H54" s="39"/>
      <c r="I54" s="41">
        <f t="shared" si="0"/>
        <v>0</v>
      </c>
      <c r="J54" s="42">
        <f t="shared" si="1"/>
        <v>0</v>
      </c>
      <c r="K54" s="43"/>
      <c r="L54" s="44"/>
      <c r="M54" s="45" t="s">
        <v>237</v>
      </c>
      <c r="N54" s="46"/>
      <c r="O54" s="47"/>
      <c r="P54" s="48"/>
      <c r="Q54" s="49"/>
      <c r="R54" s="50"/>
      <c r="S54" s="51"/>
      <c r="T54" s="48"/>
      <c r="U54" s="52"/>
      <c r="V54" s="47"/>
      <c r="W54" s="48"/>
      <c r="X54" s="48"/>
      <c r="Y54" s="49"/>
      <c r="Z54" s="47"/>
      <c r="AA54" s="48"/>
      <c r="AB54" s="48"/>
      <c r="AC54" s="49"/>
      <c r="AD54" s="47"/>
      <c r="AE54" s="48"/>
      <c r="AF54" s="48"/>
      <c r="AG54" s="49"/>
      <c r="AH54" s="53"/>
      <c r="AJ54" s="7"/>
      <c r="AK54" s="7"/>
      <c r="AL54" s="7"/>
      <c r="AM54" s="4">
        <f t="shared" si="8"/>
        <v>0</v>
      </c>
      <c r="AN54" s="2">
        <f t="shared" si="9"/>
        <v>0</v>
      </c>
      <c r="AO54" s="3">
        <f t="shared" si="10"/>
        <v>0</v>
      </c>
      <c r="AP54" s="3">
        <f t="shared" si="11"/>
        <v>0</v>
      </c>
      <c r="AQ54" s="3">
        <f>AP54/5</f>
        <v>0</v>
      </c>
      <c r="AR54" s="3">
        <f t="shared" si="13"/>
        <v>0</v>
      </c>
      <c r="AS54" s="1"/>
    </row>
    <row r="55" spans="1:45" x14ac:dyDescent="0.25">
      <c r="A55" s="39" t="s">
        <v>201</v>
      </c>
      <c r="B55" s="40"/>
      <c r="C55" s="40"/>
      <c r="D55" s="39" t="s">
        <v>33</v>
      </c>
      <c r="E55" s="39" t="s">
        <v>202</v>
      </c>
      <c r="F55" s="39" t="s">
        <v>203</v>
      </c>
      <c r="G55" s="39"/>
      <c r="H55" s="39"/>
      <c r="I55" s="41">
        <f t="shared" si="0"/>
        <v>0</v>
      </c>
      <c r="J55" s="42">
        <f t="shared" si="1"/>
        <v>0</v>
      </c>
      <c r="K55" s="43"/>
      <c r="L55" s="44"/>
      <c r="M55" s="45" t="s">
        <v>237</v>
      </c>
      <c r="N55" s="46"/>
      <c r="O55" s="47"/>
      <c r="P55" s="48"/>
      <c r="Q55" s="49"/>
      <c r="R55" s="50"/>
      <c r="S55" s="51"/>
      <c r="T55" s="48"/>
      <c r="U55" s="52"/>
      <c r="V55" s="47"/>
      <c r="W55" s="48"/>
      <c r="X55" s="48"/>
      <c r="Y55" s="49"/>
      <c r="Z55" s="47"/>
      <c r="AA55" s="48"/>
      <c r="AB55" s="48"/>
      <c r="AC55" s="49"/>
      <c r="AD55" s="47"/>
      <c r="AE55" s="48"/>
      <c r="AF55" s="48"/>
      <c r="AG55" s="49"/>
      <c r="AH55" s="53"/>
      <c r="AJ55" s="7"/>
      <c r="AK55" s="7"/>
      <c r="AL55" s="7"/>
      <c r="AM55" s="4">
        <f t="shared" si="8"/>
        <v>0</v>
      </c>
      <c r="AN55" s="2">
        <f t="shared" si="9"/>
        <v>0</v>
      </c>
      <c r="AO55" s="3">
        <f t="shared" si="10"/>
        <v>0</v>
      </c>
      <c r="AP55" s="3">
        <f t="shared" si="11"/>
        <v>0</v>
      </c>
      <c r="AQ55" s="3">
        <f>AP55/5</f>
        <v>0</v>
      </c>
      <c r="AR55" s="3">
        <f t="shared" si="13"/>
        <v>0</v>
      </c>
      <c r="AS55" s="1"/>
    </row>
    <row r="56" spans="1:45" x14ac:dyDescent="0.25">
      <c r="A56" s="39" t="s">
        <v>204</v>
      </c>
      <c r="B56" s="40"/>
      <c r="C56" s="40"/>
      <c r="D56" s="39" t="s">
        <v>33</v>
      </c>
      <c r="E56" s="39" t="s">
        <v>217</v>
      </c>
      <c r="F56" s="39" t="s">
        <v>216</v>
      </c>
      <c r="G56" s="39"/>
      <c r="H56" s="39"/>
      <c r="I56" s="41">
        <f t="shared" si="0"/>
        <v>0</v>
      </c>
      <c r="J56" s="42">
        <f t="shared" si="1"/>
        <v>0</v>
      </c>
      <c r="K56" s="43"/>
      <c r="L56" s="44"/>
      <c r="M56" s="45" t="s">
        <v>237</v>
      </c>
      <c r="N56" s="46"/>
      <c r="O56" s="47"/>
      <c r="P56" s="48"/>
      <c r="Q56" s="49"/>
      <c r="R56" s="50"/>
      <c r="S56" s="51"/>
      <c r="T56" s="48"/>
      <c r="U56" s="52"/>
      <c r="V56" s="47"/>
      <c r="W56" s="48"/>
      <c r="X56" s="48"/>
      <c r="Y56" s="49"/>
      <c r="Z56" s="47"/>
      <c r="AA56" s="48"/>
      <c r="AB56" s="48"/>
      <c r="AC56" s="49"/>
      <c r="AD56" s="47"/>
      <c r="AE56" s="48"/>
      <c r="AF56" s="48"/>
      <c r="AG56" s="49"/>
      <c r="AH56" s="53"/>
      <c r="AJ56" s="7"/>
      <c r="AK56" s="7"/>
      <c r="AL56" s="7"/>
      <c r="AM56" s="4">
        <f t="shared" si="8"/>
        <v>0</v>
      </c>
      <c r="AN56" s="2">
        <f t="shared" si="9"/>
        <v>0</v>
      </c>
      <c r="AO56" s="3">
        <f t="shared" si="10"/>
        <v>0</v>
      </c>
      <c r="AP56" s="3">
        <f t="shared" si="11"/>
        <v>0</v>
      </c>
      <c r="AQ56" s="3">
        <f>AP56/5</f>
        <v>0</v>
      </c>
      <c r="AR56" s="3">
        <f t="shared" si="13"/>
        <v>0</v>
      </c>
      <c r="AS56" s="1"/>
    </row>
    <row r="57" spans="1:45" x14ac:dyDescent="0.25">
      <c r="E57" s="131"/>
      <c r="F57" s="131"/>
      <c r="G57" s="131"/>
    </row>
    <row r="58" spans="1:45" x14ac:dyDescent="0.25">
      <c r="E58" s="131"/>
      <c r="F58" s="131"/>
      <c r="G58" s="131"/>
    </row>
    <row r="59" spans="1:45" x14ac:dyDescent="0.25">
      <c r="E59" s="131"/>
      <c r="F59" s="131"/>
      <c r="G59" s="131"/>
    </row>
    <row r="60" spans="1:45" x14ac:dyDescent="0.25">
      <c r="E60" s="131"/>
      <c r="F60" s="131"/>
      <c r="G60" s="131"/>
    </row>
    <row r="61" spans="1:45" x14ac:dyDescent="0.25">
      <c r="E61" s="131"/>
      <c r="F61" s="131"/>
      <c r="G61" s="131"/>
    </row>
    <row r="62" spans="1:45" x14ac:dyDescent="0.25">
      <c r="E62" s="131"/>
      <c r="F62" s="131"/>
      <c r="G62" s="131"/>
    </row>
    <row r="63" spans="1:45" x14ac:dyDescent="0.25">
      <c r="E63" s="131"/>
      <c r="F63" s="131"/>
      <c r="G63" s="131"/>
    </row>
    <row r="64" spans="1:45" x14ac:dyDescent="0.25">
      <c r="E64" s="131"/>
      <c r="F64" s="131"/>
      <c r="G64" s="131"/>
    </row>
    <row r="65" spans="5:7" x14ac:dyDescent="0.25">
      <c r="E65" s="131"/>
      <c r="F65" s="131"/>
      <c r="G65" s="131"/>
    </row>
    <row r="66" spans="5:7" x14ac:dyDescent="0.25">
      <c r="E66" s="131"/>
      <c r="F66" s="131"/>
      <c r="G66" s="131"/>
    </row>
    <row r="67" spans="5:7" x14ac:dyDescent="0.25">
      <c r="E67" s="131"/>
      <c r="F67" s="131"/>
      <c r="G67" s="131"/>
    </row>
    <row r="68" spans="5:7" x14ac:dyDescent="0.25">
      <c r="E68" s="131"/>
      <c r="F68" s="131"/>
      <c r="G68" s="131"/>
    </row>
    <row r="69" spans="5:7" x14ac:dyDescent="0.25">
      <c r="E69" s="131"/>
      <c r="F69" s="131"/>
      <c r="G69" s="131"/>
    </row>
    <row r="70" spans="5:7" x14ac:dyDescent="0.25">
      <c r="E70" s="131"/>
      <c r="F70" s="131"/>
      <c r="G70" s="131"/>
    </row>
    <row r="71" spans="5:7" x14ac:dyDescent="0.25">
      <c r="E71" s="131"/>
      <c r="F71" s="131"/>
      <c r="G71" s="131"/>
    </row>
    <row r="72" spans="5:7" x14ac:dyDescent="0.25">
      <c r="E72" s="131"/>
      <c r="F72" s="131"/>
      <c r="G72" s="131"/>
    </row>
    <row r="73" spans="5:7" x14ac:dyDescent="0.25">
      <c r="E73" s="131"/>
      <c r="F73" s="131"/>
      <c r="G73" s="131"/>
    </row>
    <row r="74" spans="5:7" x14ac:dyDescent="0.25">
      <c r="E74" s="131"/>
      <c r="F74" s="131"/>
      <c r="G74" s="131"/>
    </row>
    <row r="75" spans="5:7" x14ac:dyDescent="0.25">
      <c r="E75" s="131"/>
      <c r="F75" s="131"/>
      <c r="G75" s="131"/>
    </row>
    <row r="76" spans="5:7" x14ac:dyDescent="0.25">
      <c r="E76" s="131"/>
      <c r="F76" s="131"/>
      <c r="G76" s="131"/>
    </row>
    <row r="77" spans="5:7" x14ac:dyDescent="0.25">
      <c r="E77" s="131"/>
      <c r="F77" s="131"/>
      <c r="G77" s="131"/>
    </row>
    <row r="78" spans="5:7" x14ac:dyDescent="0.25">
      <c r="E78" s="131"/>
      <c r="F78" s="131"/>
      <c r="G78" s="131"/>
    </row>
    <row r="79" spans="5:7" x14ac:dyDescent="0.25">
      <c r="E79" s="131"/>
      <c r="F79" s="131"/>
      <c r="G79" s="131"/>
    </row>
    <row r="80" spans="5:7" x14ac:dyDescent="0.25">
      <c r="E80" s="131"/>
      <c r="F80" s="131"/>
      <c r="G80" s="131"/>
    </row>
    <row r="81" spans="5:7" x14ac:dyDescent="0.25">
      <c r="E81" s="131"/>
      <c r="F81" s="131"/>
      <c r="G81" s="131"/>
    </row>
    <row r="82" spans="5:7" x14ac:dyDescent="0.25">
      <c r="E82" s="131"/>
      <c r="F82" s="131"/>
      <c r="G82" s="131"/>
    </row>
    <row r="83" spans="5:7" x14ac:dyDescent="0.25">
      <c r="E83" s="131"/>
      <c r="F83" s="131"/>
      <c r="G83" s="131"/>
    </row>
    <row r="84" spans="5:7" x14ac:dyDescent="0.25">
      <c r="E84" s="131"/>
      <c r="F84" s="131"/>
      <c r="G84" s="131"/>
    </row>
    <row r="85" spans="5:7" x14ac:dyDescent="0.25">
      <c r="E85" s="131"/>
      <c r="F85" s="131"/>
      <c r="G85" s="131"/>
    </row>
    <row r="86" spans="5:7" x14ac:dyDescent="0.25">
      <c r="E86" s="131"/>
      <c r="F86" s="131"/>
      <c r="G86" s="131"/>
    </row>
    <row r="87" spans="5:7" x14ac:dyDescent="0.25">
      <c r="E87" s="131"/>
      <c r="F87" s="131"/>
      <c r="G87" s="131"/>
    </row>
    <row r="88" spans="5:7" x14ac:dyDescent="0.25">
      <c r="E88" s="131"/>
      <c r="F88" s="131"/>
      <c r="G88" s="131"/>
    </row>
    <row r="89" spans="5:7" x14ac:dyDescent="0.25">
      <c r="E89" s="131"/>
      <c r="F89" s="131"/>
      <c r="G89" s="131"/>
    </row>
    <row r="90" spans="5:7" x14ac:dyDescent="0.25">
      <c r="E90" s="131"/>
      <c r="F90" s="131"/>
      <c r="G90" s="131"/>
    </row>
    <row r="91" spans="5:7" x14ac:dyDescent="0.25">
      <c r="E91" s="131"/>
      <c r="F91" s="131"/>
      <c r="G91" s="131"/>
    </row>
    <row r="92" spans="5:7" x14ac:dyDescent="0.25">
      <c r="E92" s="131"/>
      <c r="F92" s="131"/>
      <c r="G92" s="131"/>
    </row>
    <row r="93" spans="5:7" x14ac:dyDescent="0.25">
      <c r="E93" s="131"/>
      <c r="F93" s="131"/>
      <c r="G93" s="131"/>
    </row>
    <row r="94" spans="5:7" x14ac:dyDescent="0.25">
      <c r="E94" s="131"/>
      <c r="F94" s="131"/>
      <c r="G94" s="131"/>
    </row>
    <row r="95" spans="5:7" x14ac:dyDescent="0.25">
      <c r="E95" s="131"/>
      <c r="F95" s="131"/>
      <c r="G95" s="131"/>
    </row>
    <row r="96" spans="5:7" x14ac:dyDescent="0.25">
      <c r="E96" s="131"/>
      <c r="F96" s="131"/>
      <c r="G96" s="131"/>
    </row>
    <row r="97" spans="5:7" x14ac:dyDescent="0.25">
      <c r="E97" s="131"/>
      <c r="F97" s="131"/>
      <c r="G97" s="131"/>
    </row>
  </sheetData>
  <autoFilter ref="A8:AH51" xr:uid="{E88DB43A-3F9A-4BDF-975F-FA5EBD94E4EE}">
    <sortState xmlns:xlrd2="http://schemas.microsoft.com/office/spreadsheetml/2017/richdata2" ref="A9:AH56">
      <sortCondition ref="B8:B51"/>
    </sortState>
  </autoFilter>
  <sortState xmlns:xlrd2="http://schemas.microsoft.com/office/spreadsheetml/2017/richdata2" ref="A9:AH56">
    <sortCondition descending="1" ref="I9:I56"/>
    <sortCondition ref="M9:M56"/>
  </sortState>
  <dataValidations count="3">
    <dataValidation type="list" allowBlank="1" showInputMessage="1" showErrorMessage="1" sqref="E57:E97" xr:uid="{C4804067-2E10-400E-850E-B36A5D840834}">
      <formula1>$AU$7:$AU$14</formula1>
    </dataValidation>
    <dataValidation type="list" allowBlank="1" showInputMessage="1" showErrorMessage="1" sqref="D35 D10:D25 D27:D33 D37:D42 D44:D56" xr:uid="{7DE0842E-DE21-402E-93D1-CA38CBAC5494}">
      <formula1>$AU$7:$AU$15</formula1>
    </dataValidation>
    <dataValidation type="list" allowBlank="1" showInputMessage="1" showErrorMessage="1" sqref="D9 D36 D26 D34 D43" xr:uid="{3870C3AF-7123-4692-9201-791656C3D750}">
      <formula1>$AU$2:$AU$11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88b2b50c-aa1e-4e21-87e0-f8638e627d1c" xsi:nil="true"/>
    <MigrationWizIdSecurityGroups xmlns="88b2b50c-aa1e-4e21-87e0-f8638e627d1c" xsi:nil="true"/>
    <MigrationWizIdPermissionLevels xmlns="88b2b50c-aa1e-4e21-87e0-f8638e627d1c" xsi:nil="true"/>
    <MigrationWizIdDocumentLibraryPermissions xmlns="88b2b50c-aa1e-4e21-87e0-f8638e627d1c" xsi:nil="true"/>
    <MigrationWizId xmlns="88b2b50c-aa1e-4e21-87e0-f8638e627d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3634F2E339AE4385990BD2D54405F4" ma:contentTypeVersion="18" ma:contentTypeDescription="Create a new document." ma:contentTypeScope="" ma:versionID="29e5f723d58c9335969b205f45370e90">
  <xsd:schema xmlns:xsd="http://www.w3.org/2001/XMLSchema" xmlns:xs="http://www.w3.org/2001/XMLSchema" xmlns:p="http://schemas.microsoft.com/office/2006/metadata/properties" xmlns:ns3="88b2b50c-aa1e-4e21-87e0-f8638e627d1c" xmlns:ns4="17163214-7b0b-4e39-99d5-4ffb969768de" targetNamespace="http://schemas.microsoft.com/office/2006/metadata/properties" ma:root="true" ma:fieldsID="91cfd06fa34b0ab62dd1677f20dfd4d9" ns3:_="" ns4:_="">
    <xsd:import namespace="88b2b50c-aa1e-4e21-87e0-f8638e627d1c"/>
    <xsd:import namespace="17163214-7b0b-4e39-99d5-4ffb969768de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2b50c-aa1e-4e21-87e0-f8638e627d1c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63214-7b0b-4e39-99d5-4ffb969768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3C84C1-6300-47D5-8190-C7310FEF6D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B04D43-2064-4A10-98DD-94C9CB9FD08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17163214-7b0b-4e39-99d5-4ffb969768de"/>
    <ds:schemaRef ds:uri="http://schemas.openxmlformats.org/package/2006/metadata/core-properties"/>
    <ds:schemaRef ds:uri="88b2b50c-aa1e-4e21-87e0-f8638e627d1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69BA154-96B8-478A-9731-0F318593E2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b2b50c-aa1e-4e21-87e0-f8638e627d1c"/>
    <ds:schemaRef ds:uri="17163214-7b0b-4e39-99d5-4ffb969768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Goshorn, Bruce</dc:creator>
  <cp:lastModifiedBy>Goshorn, Bruce</cp:lastModifiedBy>
  <dcterms:created xsi:type="dcterms:W3CDTF">2021-05-04T15:00:42Z</dcterms:created>
  <dcterms:modified xsi:type="dcterms:W3CDTF">2021-05-07T17:19:13Z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0x0101000A3634F2E339AE4385990BD2D54405F4</vt:lpwstr>
  </property>
</Properties>
</file>